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963" firstSheet="21" activeTab="45"/>
  </bookViews>
  <sheets>
    <sheet name="Свод 2015" sheetId="65" r:id="rId1"/>
    <sheet name="Свод 2016" sheetId="64" r:id="rId2"/>
    <sheet name="Свод 2017" sheetId="1" r:id="rId3"/>
    <sheet name="1.1" sheetId="12" r:id="rId4"/>
    <sheet name="1.2-1.4" sheetId="13" r:id="rId5"/>
    <sheet name="1.5" sheetId="16" r:id="rId6"/>
    <sheet name="1.6" sheetId="17" r:id="rId7"/>
    <sheet name="1.7" sheetId="18" r:id="rId8"/>
    <sheet name="1.8" sheetId="19" r:id="rId9"/>
    <sheet name="1.9" sheetId="20" r:id="rId10"/>
    <sheet name="1.10" sheetId="21" r:id="rId11"/>
    <sheet name="1.11" sheetId="22" r:id="rId12"/>
    <sheet name="1.12" sheetId="23" r:id="rId13"/>
    <sheet name="1.13" sheetId="24" r:id="rId14"/>
    <sheet name="1.14" sheetId="25" r:id="rId15"/>
    <sheet name="1.15" sheetId="26" r:id="rId16"/>
    <sheet name="1.16" sheetId="27" r:id="rId17"/>
    <sheet name="1.17" sheetId="28" r:id="rId18"/>
    <sheet name="1.18" sheetId="29" r:id="rId19"/>
    <sheet name="1.19" sheetId="30" r:id="rId20"/>
    <sheet name="1.19.1" sheetId="31" r:id="rId21"/>
    <sheet name="1.19.2" sheetId="32" r:id="rId22"/>
    <sheet name="1.19.3" sheetId="33" r:id="rId23"/>
    <sheet name="1.20" sheetId="34" r:id="rId24"/>
    <sheet name="1.21" sheetId="35" r:id="rId25"/>
    <sheet name="1.22" sheetId="36" r:id="rId26"/>
    <sheet name="1.23" sheetId="37" r:id="rId27"/>
    <sheet name="1.24" sheetId="38" r:id="rId28"/>
    <sheet name="1.25" sheetId="39" r:id="rId29"/>
    <sheet name="1.26" sheetId="40" r:id="rId30"/>
    <sheet name="1.27" sheetId="41" r:id="rId31"/>
    <sheet name="1.28" sheetId="42" r:id="rId32"/>
    <sheet name="1.29" sheetId="43" r:id="rId33"/>
    <sheet name="1.29.1" sheetId="44" r:id="rId34"/>
    <sheet name="1.29.2" sheetId="45" r:id="rId35"/>
    <sheet name="1.30" sheetId="46" r:id="rId36"/>
    <sheet name="1.31" sheetId="49" r:id="rId37"/>
    <sheet name="1.32" sheetId="50" r:id="rId38"/>
    <sheet name="1.33" sheetId="51" r:id="rId39"/>
    <sheet name="1.34" sheetId="52" r:id="rId40"/>
    <sheet name="2.1" sheetId="53" r:id="rId41"/>
    <sheet name="2.2" sheetId="54" r:id="rId42"/>
    <sheet name="2.3" sheetId="55" r:id="rId43"/>
    <sheet name="2.4" sheetId="56" r:id="rId44"/>
    <sheet name="2.5" sheetId="62" r:id="rId45"/>
    <sheet name="2.6" sheetId="63" r:id="rId46"/>
  </sheets>
  <definedNames>
    <definedName name="_xlnm._FilterDatabase" localSheetId="2" hidden="1">'Свод 2017'!$A$2:$CH$4</definedName>
  </definedNames>
  <calcPr calcId="125725" refMode="R1C1"/>
</workbook>
</file>

<file path=xl/calcChain.xml><?xml version="1.0" encoding="utf-8"?>
<calcChain xmlns="http://schemas.openxmlformats.org/spreadsheetml/2006/main">
  <c r="B4" i="56"/>
  <c r="C4"/>
  <c r="D4"/>
  <c r="F4"/>
  <c r="G4"/>
  <c r="H4"/>
  <c r="J4"/>
  <c r="K4"/>
  <c r="L4"/>
  <c r="N4"/>
  <c r="O4"/>
  <c r="P4"/>
  <c r="R4"/>
  <c r="S4"/>
  <c r="T4"/>
  <c r="V4"/>
  <c r="W4"/>
  <c r="X4"/>
  <c r="C5" i="19"/>
  <c r="D5" i="39"/>
  <c r="F5"/>
  <c r="B5"/>
  <c r="H4" i="25"/>
  <c r="H36" s="1"/>
  <c r="H36" i="26"/>
  <c r="B33" i="63" l="1"/>
  <c r="C33"/>
  <c r="D33"/>
  <c r="D4"/>
  <c r="C4"/>
  <c r="B4"/>
  <c r="F4" i="62"/>
  <c r="X5" i="56"/>
  <c r="W5"/>
  <c r="V5"/>
  <c r="R5"/>
  <c r="T5"/>
  <c r="S5"/>
  <c r="O5"/>
  <c r="N5"/>
  <c r="K5"/>
  <c r="L5"/>
  <c r="J5"/>
  <c r="H5"/>
  <c r="G5"/>
  <c r="F5"/>
  <c r="B5"/>
  <c r="D5"/>
  <c r="C5"/>
  <c r="C5" i="55"/>
  <c r="D5"/>
  <c r="B5"/>
  <c r="T34" i="46"/>
  <c r="L34"/>
  <c r="F5"/>
  <c r="F6"/>
  <c r="F7"/>
  <c r="F8"/>
  <c r="F9"/>
  <c r="B10"/>
  <c r="D10"/>
  <c r="F10"/>
  <c r="F11"/>
  <c r="B12"/>
  <c r="D12"/>
  <c r="F12"/>
  <c r="F13"/>
  <c r="B14"/>
  <c r="D14"/>
  <c r="F14"/>
  <c r="B15"/>
  <c r="D15"/>
  <c r="F15"/>
  <c r="F16"/>
  <c r="F17"/>
  <c r="F18"/>
  <c r="F19"/>
  <c r="F20"/>
  <c r="F21"/>
  <c r="B22"/>
  <c r="D22"/>
  <c r="F22"/>
  <c r="B23"/>
  <c r="D23"/>
  <c r="F23"/>
  <c r="F24"/>
  <c r="F25"/>
  <c r="F26"/>
  <c r="B27"/>
  <c r="D27"/>
  <c r="F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F31"/>
  <c r="F32"/>
  <c r="F33"/>
  <c r="F4"/>
  <c r="D4"/>
  <c r="B4"/>
  <c r="E4" i="19"/>
  <c r="X5" i="65"/>
  <c r="V5"/>
  <c r="T5"/>
  <c r="R5"/>
  <c r="P5"/>
  <c r="N5"/>
  <c r="L5"/>
  <c r="K5"/>
  <c r="J5"/>
  <c r="I5"/>
  <c r="H5"/>
  <c r="F5"/>
  <c r="E5"/>
  <c r="P5" i="56" l="1"/>
  <c r="E36" i="17"/>
  <c r="E4" i="18"/>
  <c r="E4" i="20"/>
  <c r="H4" i="16"/>
  <c r="N34" i="46"/>
  <c r="G34" i="13"/>
  <c r="E4" i="46"/>
  <c r="C4"/>
  <c r="B5"/>
  <c r="D5"/>
  <c r="B6"/>
  <c r="D6"/>
  <c r="B7"/>
  <c r="D7"/>
  <c r="B8"/>
  <c r="D8"/>
  <c r="B9"/>
  <c r="D9"/>
  <c r="C10"/>
  <c r="E10"/>
  <c r="B11"/>
  <c r="D11"/>
  <c r="C12"/>
  <c r="E12"/>
  <c r="B13"/>
  <c r="D13"/>
  <c r="C14"/>
  <c r="E14"/>
  <c r="C15"/>
  <c r="E15"/>
  <c r="B16"/>
  <c r="D16"/>
  <c r="B17"/>
  <c r="D17"/>
  <c r="B18"/>
  <c r="D18"/>
  <c r="B19"/>
  <c r="D19"/>
  <c r="B20"/>
  <c r="D20"/>
  <c r="B21"/>
  <c r="D21"/>
  <c r="C22"/>
  <c r="E22"/>
  <c r="C23"/>
  <c r="E23"/>
  <c r="B24"/>
  <c r="D24"/>
  <c r="B25"/>
  <c r="D25"/>
  <c r="B26"/>
  <c r="D26"/>
  <c r="C27"/>
  <c r="E27"/>
  <c r="B31"/>
  <c r="D31"/>
  <c r="B32"/>
  <c r="D32"/>
  <c r="B33"/>
  <c r="D33"/>
  <c r="J34"/>
  <c r="R34"/>
  <c r="V34"/>
  <c r="F34" i="13"/>
  <c r="H34"/>
  <c r="E36" i="20" l="1"/>
  <c r="E36" i="19"/>
  <c r="E36" i="18"/>
  <c r="H36" i="16"/>
  <c r="C5" i="46"/>
  <c r="E5"/>
  <c r="C33"/>
  <c r="E33"/>
  <c r="C32"/>
  <c r="E32"/>
  <c r="C31"/>
  <c r="E31"/>
  <c r="C26"/>
  <c r="E26"/>
  <c r="C25"/>
  <c r="E25"/>
  <c r="C24"/>
  <c r="E24"/>
  <c r="C21"/>
  <c r="E21"/>
  <c r="C20"/>
  <c r="E20"/>
  <c r="C19"/>
  <c r="E19"/>
  <c r="C18"/>
  <c r="E18"/>
  <c r="C17"/>
  <c r="E17"/>
  <c r="C16"/>
  <c r="E16"/>
  <c r="C13"/>
  <c r="E13"/>
  <c r="C11"/>
  <c r="E11"/>
  <c r="C9"/>
  <c r="E9"/>
  <c r="C8"/>
  <c r="E8"/>
  <c r="C7"/>
  <c r="E7"/>
  <c r="C6"/>
  <c r="E6"/>
  <c r="R5" i="64"/>
  <c r="P5"/>
  <c r="N5"/>
  <c r="L5"/>
  <c r="K5"/>
  <c r="J5"/>
  <c r="I5"/>
  <c r="H5"/>
  <c r="F5"/>
  <c r="E5"/>
  <c r="D34" i="13" l="1"/>
  <c r="F5" i="16"/>
  <c r="G5" s="1"/>
  <c r="D5"/>
  <c r="E5" s="1"/>
  <c r="D5" i="17"/>
  <c r="C5"/>
  <c r="D5" i="18"/>
  <c r="C5"/>
  <c r="D5" i="20"/>
  <c r="C5"/>
  <c r="F5" i="21"/>
  <c r="D5"/>
  <c r="F5" i="22"/>
  <c r="D5"/>
  <c r="F5" i="23"/>
  <c r="D5"/>
  <c r="F5" i="24"/>
  <c r="D5"/>
  <c r="F5" i="25"/>
  <c r="D5"/>
  <c r="F5" i="26"/>
  <c r="D5"/>
  <c r="F5" i="27"/>
  <c r="D5"/>
  <c r="F5" i="28"/>
  <c r="D5"/>
  <c r="F5" i="29"/>
  <c r="D5"/>
  <c r="F5" i="30"/>
  <c r="D5"/>
  <c r="F5" i="31"/>
  <c r="D5"/>
  <c r="F5" i="32"/>
  <c r="D5"/>
  <c r="D5" i="33"/>
  <c r="F5" i="34"/>
  <c r="D5"/>
  <c r="F5" i="35"/>
  <c r="D5"/>
  <c r="F5" i="36"/>
  <c r="D5"/>
  <c r="F5" i="37"/>
  <c r="D5"/>
  <c r="D5" i="38"/>
  <c r="C5"/>
  <c r="F5" i="40"/>
  <c r="D5"/>
  <c r="F5" i="41"/>
  <c r="D5"/>
  <c r="F5" i="42"/>
  <c r="D5"/>
  <c r="F5" i="43" l="1"/>
  <c r="D5"/>
  <c r="F5" i="44"/>
  <c r="D5"/>
  <c r="F5" i="45"/>
  <c r="D5"/>
  <c r="F34" i="46"/>
  <c r="G34" s="1"/>
  <c r="D34"/>
  <c r="E34" s="1"/>
  <c r="F5" i="49"/>
  <c r="D5"/>
  <c r="F5" i="50"/>
  <c r="D5"/>
  <c r="F5" i="51"/>
  <c r="D5"/>
  <c r="F5" i="52"/>
  <c r="D5"/>
  <c r="C5" i="53"/>
  <c r="D5"/>
  <c r="C5" i="54"/>
  <c r="D5"/>
  <c r="F5" i="62"/>
  <c r="D5"/>
  <c r="C34" i="63" l="1"/>
  <c r="D34"/>
  <c r="B34"/>
  <c r="B5" i="62"/>
  <c r="B5" i="54"/>
  <c r="B5" i="53"/>
  <c r="B5" i="52"/>
  <c r="B5" i="51"/>
  <c r="B5" i="50"/>
  <c r="B5" i="49"/>
  <c r="B34" i="46"/>
  <c r="C34" s="1"/>
  <c r="B5" i="45"/>
  <c r="B5" i="44"/>
  <c r="B5" i="43"/>
  <c r="B5" i="42"/>
  <c r="B5" i="41"/>
  <c r="B5" i="40"/>
  <c r="B5" i="38"/>
  <c r="B5" i="37"/>
  <c r="B5" i="36"/>
  <c r="B5" i="35"/>
  <c r="B5" i="34"/>
  <c r="B5" i="33"/>
  <c r="B5" i="32"/>
  <c r="B5" i="31"/>
  <c r="B5" i="30"/>
  <c r="B5" i="29"/>
  <c r="B5" i="28"/>
  <c r="B5" i="27"/>
  <c r="B5" i="26"/>
  <c r="B5" i="25"/>
  <c r="B5" i="24"/>
  <c r="B5" i="23"/>
  <c r="B5" i="22"/>
  <c r="B5" i="21"/>
  <c r="B5" i="20"/>
  <c r="B5" i="19"/>
  <c r="B5" i="18"/>
  <c r="B5" i="17"/>
  <c r="B5" i="16"/>
  <c r="C5" s="1"/>
  <c r="CF5" i="1" l="1"/>
  <c r="BX5"/>
  <c r="BW5"/>
  <c r="BU5"/>
  <c r="BS5"/>
  <c r="BQ5"/>
  <c r="BO5"/>
  <c r="BM5"/>
  <c r="BK5"/>
  <c r="BI5"/>
  <c r="BG5"/>
  <c r="BE5"/>
  <c r="BC5"/>
  <c r="BA5"/>
  <c r="AY5"/>
  <c r="AW5"/>
  <c r="AU5"/>
  <c r="AR5"/>
  <c r="AP5"/>
  <c r="AN5"/>
  <c r="AL5"/>
  <c r="AJ5"/>
  <c r="AH5"/>
  <c r="AF5"/>
  <c r="AD5"/>
  <c r="R5"/>
  <c r="P5"/>
  <c r="AB5"/>
  <c r="Z5"/>
  <c r="X5"/>
  <c r="V5"/>
  <c r="T5"/>
  <c r="N5"/>
  <c r="L5"/>
  <c r="K5"/>
  <c r="J5"/>
  <c r="I5"/>
  <c r="H5"/>
  <c r="F5"/>
  <c r="G25" i="46"/>
  <c r="G12"/>
  <c r="G14"/>
  <c r="G15"/>
  <c r="G22"/>
  <c r="G23"/>
  <c r="G27"/>
  <c r="G4"/>
  <c r="G5"/>
  <c r="G6"/>
  <c r="G7"/>
  <c r="G8"/>
  <c r="G9"/>
  <c r="G10"/>
  <c r="G11"/>
  <c r="G13"/>
  <c r="G16"/>
  <c r="G17"/>
  <c r="G18"/>
  <c r="G19"/>
  <c r="G20"/>
  <c r="G21"/>
  <c r="G24"/>
  <c r="G26"/>
  <c r="G31"/>
  <c r="G32"/>
  <c r="G33"/>
  <c r="AT5" i="1"/>
  <c r="E5"/>
  <c r="D5"/>
  <c r="C5"/>
  <c r="AZ5" l="1"/>
  <c r="BJ5"/>
  <c r="BN5"/>
  <c r="BR5"/>
  <c r="BV5"/>
  <c r="BD5"/>
  <c r="BH5"/>
  <c r="BL5"/>
  <c r="BP5"/>
  <c r="BT5"/>
  <c r="BF5"/>
  <c r="AX5"/>
  <c r="BB5"/>
  <c r="AV5"/>
  <c r="G4" i="62"/>
  <c r="B5" i="1"/>
  <c r="CG5" s="1"/>
  <c r="G5" l="1"/>
  <c r="AQ5"/>
  <c r="AM5"/>
  <c r="AE5"/>
  <c r="AS5"/>
  <c r="AO5"/>
  <c r="AK5"/>
  <c r="AC5"/>
  <c r="D5" i="12"/>
  <c r="C5" i="65"/>
  <c r="D5"/>
  <c r="B34" i="13"/>
  <c r="C5" i="64"/>
  <c r="B5" i="12" l="1"/>
  <c r="B5" i="65"/>
  <c r="C4" i="62"/>
  <c r="G5" i="65" l="1"/>
  <c r="C34" i="13"/>
  <c r="D5" i="64" l="1"/>
  <c r="E4" i="62" l="1"/>
  <c r="B5" i="64"/>
  <c r="C5" i="12" l="1"/>
  <c r="G5" i="64"/>
</calcChain>
</file>

<file path=xl/sharedStrings.xml><?xml version="1.0" encoding="utf-8"?>
<sst xmlns="http://schemas.openxmlformats.org/spreadsheetml/2006/main" count="586" uniqueCount="157">
  <si>
    <t>Общая численность учащихся</t>
  </si>
  <si>
    <t>Численность учащихся по образовательной программе начального общего образования</t>
  </si>
  <si>
    <t>1.1.</t>
  </si>
  <si>
    <t>1.2.</t>
  </si>
  <si>
    <t>Численность учащихся по образовательной программе основного общего образования</t>
  </si>
  <si>
    <t>1.3.</t>
  </si>
  <si>
    <t>Численность учащихся по образовательной программе среднего общего образования</t>
  </si>
  <si>
    <t>1.4.</t>
  </si>
  <si>
    <t>Численность/удельный вес численности учащихся, успевающих на "4" и "5" по результатам промежуточной аттестации, в общей численности учащихся</t>
  </si>
  <si>
    <t>1.5.</t>
  </si>
  <si>
    <t>Средний балл государственной итоговой аттестации выпускников 9 класса по русскому языку</t>
  </si>
  <si>
    <t>1.6.</t>
  </si>
  <si>
    <t>Средний балл государственной итоговой аттестации выпускников 9 класса по математике</t>
  </si>
  <si>
    <t>1.7.</t>
  </si>
  <si>
    <t>Средний балл единого государственного экзамена выпускников 11 класса по русскому языку</t>
  </si>
  <si>
    <t>1.8.</t>
  </si>
  <si>
    <t>Средний балл единого государственного экзамена выпускников 11 класса по математике</t>
  </si>
  <si>
    <t>1.9.</t>
  </si>
  <si>
    <t>Численность/удельный вес численности выпускников 9 класса, получивших неудовлетворительные результаты на государственной итоговой аттестации по русскому языку, в общей численности выпускников 9 класса</t>
  </si>
  <si>
    <t>1.10.</t>
  </si>
  <si>
    <t>Численность/удельный вес численности выпускников 9 класса, получивших неудовлетворительные результаты на государственной итоговой аттестации по математике, в общей численности выпускников 9 класса</t>
  </si>
  <si>
    <t>1.11.</t>
  </si>
  <si>
    <t>Численность/удельный вес численности выпускников 11 класса, получивших результаты ниже установленного минимального количества баллов единого государственного экзамена по русскому языку, в общей численности выпускников 11 класса</t>
  </si>
  <si>
    <t>1.12.</t>
  </si>
  <si>
    <t>Численность/удельный вес численности выпускников 11 класса, получивших результаты ниже установленного минимального количества баллов единого государственного экзамена по математике, в общей численности выпускников 11 класса</t>
  </si>
  <si>
    <t>1.13.</t>
  </si>
  <si>
    <t>Численность/удельный вес численности выпускников 9 класса, не получивших аттестаты об основном общем образовании, в общей численности выпускников 9 класса</t>
  </si>
  <si>
    <t>1.14.</t>
  </si>
  <si>
    <t>1.15.</t>
  </si>
  <si>
    <t>Численность/удельный вес численности выпускников 11 класса, не получивших аттестаты о среднем общем образовании, в общей численности выпускников 11 класса</t>
  </si>
  <si>
    <t>Численность/удельный вес численности выпускников 9 класса, получивших аттестаты об основном общем образовании с отличием, в общей численности выпускников 9 класса</t>
  </si>
  <si>
    <t>1.16.</t>
  </si>
  <si>
    <t>Численность/удельный вес численности выпускников 11 класса, получивших аттестаты о среднем общем образовании с отличием, в общей численности выпускников 11 класса</t>
  </si>
  <si>
    <t>1.17.</t>
  </si>
  <si>
    <t>Численность/удельный вес численности учащихся, принявших участие в различных олимпиадах, смотрах, конкурсах, в общей численности учащихся</t>
  </si>
  <si>
    <t>1.18.</t>
  </si>
  <si>
    <t>Численность/удельный вес численности учащихся - победителей и призеров олимпиад, смотров, конкурсов, в общей численности учащихся, в том числе:</t>
  </si>
  <si>
    <t>1.19.</t>
  </si>
  <si>
    <t>Регионального уровня</t>
  </si>
  <si>
    <t>1.19.1.</t>
  </si>
  <si>
    <t>Федерального уровня</t>
  </si>
  <si>
    <t>1.19.2.</t>
  </si>
  <si>
    <t>Международного уровня</t>
  </si>
  <si>
    <t>1.19.3.</t>
  </si>
  <si>
    <t>Численность/удельный вес численности учащихся, получающих образование с углубленным изучением отдельных учебных предметов, в общей численности учащихся</t>
  </si>
  <si>
    <t>1.20.</t>
  </si>
  <si>
    <t>Численность/удельный вес численности учащихся, получающих образование в рамках профильного обучения, в общей численности учащихся</t>
  </si>
  <si>
    <t>1.21.</t>
  </si>
  <si>
    <t>Численность/удельный вес численности обучающихся с применением дистанционных образовательных технологий, электронного обучения, в общей численности учащихся</t>
  </si>
  <si>
    <t>1.22.</t>
  </si>
  <si>
    <t>Численность/удельный вес численности учащихся в рамках сетевой формы реализации образовательных программ, в общей численности учащихся</t>
  </si>
  <si>
    <t>1.23.</t>
  </si>
  <si>
    <t>Общая численность педагогических работников, в том числе:</t>
  </si>
  <si>
    <t>1.24.</t>
  </si>
  <si>
    <t>Численность/удельный вес численности педагогических работников, имеющих высшее образование, в общей численности педагогических работников</t>
  </si>
  <si>
    <t>Численность/удельный вес численности педагогических работников, имеющих высшее образование педагогической направленности (профиля), в общей численности педагогических работников</t>
  </si>
  <si>
    <t>1.26.</t>
  </si>
  <si>
    <t>1.25.</t>
  </si>
  <si>
    <t>Численность/удельный вес численности педагогических работников, имеющих среднее профессиональное образование, в общей численности педагогических работников</t>
  </si>
  <si>
    <t>1.27.</t>
  </si>
  <si>
    <t>Численность/удельный вес численности педагогических работников, имеющих среднее профессиональное образование педагогической направленности (профиля), в общей численности педагогических работников</t>
  </si>
  <si>
    <t>1.28.</t>
  </si>
  <si>
    <t>Численность/удельный вес численности педагогических работников, которым по результатам аттестации присвоена квалификационная категория, в общей численности педагогических работников, в том числе:</t>
  </si>
  <si>
    <t>1.29.</t>
  </si>
  <si>
    <t>Высшая</t>
  </si>
  <si>
    <t>1.29.1.</t>
  </si>
  <si>
    <t>Первая</t>
  </si>
  <si>
    <t>1.29.2.</t>
  </si>
  <si>
    <t>Численность/удельный вес численности педагогических работников в общей численности педагогических работников, педагогический стаж работы которых составляет:</t>
  </si>
  <si>
    <t>1.30.</t>
  </si>
  <si>
    <t>До 5 лет</t>
  </si>
  <si>
    <t>1.30.1.</t>
  </si>
  <si>
    <t>Свыше 30 лет</t>
  </si>
  <si>
    <t>1.30.2.</t>
  </si>
  <si>
    <t>Численность/удельный вес численности педагогических работников в общей численности педагогических работников в возрасте до 30 лет</t>
  </si>
  <si>
    <t>1.31.</t>
  </si>
  <si>
    <t>Численность/удельный вес численности педагогических работников в общей численности педагогических работников в возрасте от 55 лет</t>
  </si>
  <si>
    <t>1.32.</t>
  </si>
  <si>
    <t>Численность/удельный вес численности педагогических и административно-хозяйственных работников, прошедших за последние 5 лет повышение квалификации/профессиональную переподготовку по профилю педагогической деятельности или иной осуществляемой в образовательной организации деятельности, в общей численности педагогических и административно-хозяйственных работников</t>
  </si>
  <si>
    <t>1.33.</t>
  </si>
  <si>
    <t>Численность/удельный вес численности педагогических и административно-хозяйственных работников, прошедших повышение квалификации по применению в образовательном процессе федеральных государственных образовательных стандартов, в общей численности педагогических и административно-хозяйственных работников</t>
  </si>
  <si>
    <t>1.34.</t>
  </si>
  <si>
    <t>Количество компьютеров в расчете на одного учащегося</t>
  </si>
  <si>
    <t>2.1.</t>
  </si>
  <si>
    <t>Количество экземпляров учебной и учебно-методической литературы из общего количества единиц хранения библиотечного фонда, состоящих на учете, в расчете на одного учащегося</t>
  </si>
  <si>
    <t>2.2.</t>
  </si>
  <si>
    <t>Наличие в образовательной организации системы электронного документооборота</t>
  </si>
  <si>
    <t>2.3.</t>
  </si>
  <si>
    <t>Наличие читального зала библиотеки, в том числе:</t>
  </si>
  <si>
    <t>2.4.</t>
  </si>
  <si>
    <t>С обеспечением возможности работы на стационарных компьютерах или использования переносных компьютеров</t>
  </si>
  <si>
    <t>2.4.1.</t>
  </si>
  <si>
    <t>С медиатекой</t>
  </si>
  <si>
    <t>2.4.2.</t>
  </si>
  <si>
    <t>Оснащенного средствами сканирования и распознавания текстов</t>
  </si>
  <si>
    <t>2.4.3.</t>
  </si>
  <si>
    <t>С выходом в Интернет с компьютеров, расположенных в помещении библиотеки</t>
  </si>
  <si>
    <t>2.4.4.</t>
  </si>
  <si>
    <t>С контролируемой распечаткой бумажных материалов</t>
  </si>
  <si>
    <t>2.4.5.</t>
  </si>
  <si>
    <t>Численность/удельный вес численности учащихся, которым обеспечена возможность пользоваться широкополосным Интернетом (не менее 2 Мб/с), в общей численности учащихся</t>
  </si>
  <si>
    <t>2.5.</t>
  </si>
  <si>
    <t>Общая площадь помещений, в которых осуществляется образовательная деятельность, в расчете на одного учащегося</t>
  </si>
  <si>
    <t>2.6.</t>
  </si>
  <si>
    <t>СОШ 1</t>
  </si>
  <si>
    <t>СОШ 3</t>
  </si>
  <si>
    <t>СОШ 4</t>
  </si>
  <si>
    <t>СОШ 5</t>
  </si>
  <si>
    <t>СОШ 6</t>
  </si>
  <si>
    <t>СОШ 7</t>
  </si>
  <si>
    <t>СОШ 8</t>
  </si>
  <si>
    <t>СОШ 9</t>
  </si>
  <si>
    <t>СОШ 12</t>
  </si>
  <si>
    <t>СОШ 15</t>
  </si>
  <si>
    <t>СОШ 17</t>
  </si>
  <si>
    <t>СОШ 18</t>
  </si>
  <si>
    <t>СОШ 20</t>
  </si>
  <si>
    <t>СОШ 25</t>
  </si>
  <si>
    <t>Образовательная деятельность</t>
  </si>
  <si>
    <t>Инфраструктура</t>
  </si>
  <si>
    <t>Показатель</t>
  </si>
  <si>
    <t>ОО</t>
  </si>
  <si>
    <t>Итого (сумма/среднее значение):</t>
  </si>
  <si>
    <t>нет</t>
  </si>
  <si>
    <t>1,29,1</t>
  </si>
  <si>
    <t>1,29,2</t>
  </si>
  <si>
    <t>1,30,1</t>
  </si>
  <si>
    <t>1,19,3</t>
  </si>
  <si>
    <t>1,19,2</t>
  </si>
  <si>
    <t>1,19,1</t>
  </si>
  <si>
    <t>Численность/удельный вес численности педагогических и административно-хозяйственных работников, прошедших за последние 3 года повышение квалификации/профессиональную переподготовку по профилю педагогической деятельности или иной осуществляемой в образовательной организации деятельности, в общей численности педагогических и административно-хозяйственных работников</t>
  </si>
  <si>
    <t xml:space="preserve"> </t>
  </si>
  <si>
    <t>СОШ 2</t>
  </si>
  <si>
    <t>СОШ 10</t>
  </si>
  <si>
    <t>СОШ 11</t>
  </si>
  <si>
    <t>СОШ 13</t>
  </si>
  <si>
    <t>СОШ 14</t>
  </si>
  <si>
    <t>СОШ 16</t>
  </si>
  <si>
    <t>СОШ 19</t>
  </si>
  <si>
    <t>СОШ 21</t>
  </si>
  <si>
    <t>СОШ 22</t>
  </si>
  <si>
    <t>СОШ 23</t>
  </si>
  <si>
    <t>СОШ 24</t>
  </si>
  <si>
    <t>СОШ 26</t>
  </si>
  <si>
    <t>СОШ 27</t>
  </si>
  <si>
    <t>СОШ 28</t>
  </si>
  <si>
    <t>СОШ 29</t>
  </si>
  <si>
    <t>СОШ 30</t>
  </si>
  <si>
    <t>1.30.1</t>
  </si>
  <si>
    <t>Динамика</t>
  </si>
  <si>
    <t>Доля школ, показывающих рост качества в течение 3 лет</t>
  </si>
  <si>
    <t>Доля школ, показывающих рост среднего балла ЕГЭ в течение 3 лет</t>
  </si>
  <si>
    <t>Доля школ, в которых в течение 3 лет все учащиеся получают аттестаты</t>
  </si>
  <si>
    <t>ВНИМАНИЕ</t>
  </si>
  <si>
    <t>НЕОБХОДИМО ВНЕСТИ ДАННЫЕ ИЗ ОТЧЕТОВ ПО САМООБСЛЕДОВАНИЮ ОБРАЗОВАТЕЛЬНЫМИ ОРГАНИЗАЦИЯМИ ВАЩЕГО МУНИЦИПАЛИТЕТА!!!</t>
  </si>
  <si>
    <t>МКОУ "Харитоновская СОШ Завьяловского района"</t>
  </si>
  <si>
    <t>МКОУ "Харитоновская СОШ Завьяловского района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</si>
</sst>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97">
    <xf numFmtId="0" fontId="0" fillId="0" borderId="0" xfId="0"/>
    <xf numFmtId="0" fontId="0" fillId="10" borderId="1" xfId="0" applyFill="1" applyBorder="1"/>
    <xf numFmtId="0" fontId="0" fillId="0" borderId="0" xfId="0" applyBorder="1"/>
    <xf numFmtId="0" fontId="0" fillId="4" borderId="6" xfId="0" applyFill="1" applyBorder="1"/>
    <xf numFmtId="0" fontId="1" fillId="12" borderId="16" xfId="0" applyFont="1" applyFill="1" applyBorder="1" applyAlignment="1">
      <alignment wrapText="1"/>
    </xf>
    <xf numFmtId="0" fontId="0" fillId="12" borderId="5" xfId="0" applyFill="1" applyBorder="1"/>
    <xf numFmtId="0" fontId="0" fillId="12" borderId="17" xfId="0" applyFill="1" applyBorder="1"/>
    <xf numFmtId="0" fontId="0" fillId="12" borderId="18" xfId="0" applyFill="1" applyBorder="1"/>
    <xf numFmtId="0" fontId="0" fillId="12" borderId="19" xfId="0" applyFill="1" applyBorder="1"/>
    <xf numFmtId="0" fontId="0" fillId="12" borderId="20" xfId="0" applyFill="1" applyBorder="1"/>
    <xf numFmtId="0" fontId="0" fillId="6" borderId="22" xfId="0" applyFill="1" applyBorder="1"/>
    <xf numFmtId="0" fontId="0" fillId="4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7" borderId="23" xfId="0" applyFill="1" applyBorder="1"/>
    <xf numFmtId="0" fontId="0" fillId="7" borderId="24" xfId="0" applyFill="1" applyBorder="1"/>
    <xf numFmtId="0" fontId="0" fillId="5" borderId="23" xfId="0" applyFill="1" applyBorder="1"/>
    <xf numFmtId="0" fontId="0" fillId="5" borderId="24" xfId="0" applyFill="1" applyBorder="1"/>
    <xf numFmtId="0" fontId="0" fillId="8" borderId="25" xfId="0" applyFill="1" applyBorder="1"/>
    <xf numFmtId="0" fontId="0" fillId="9" borderId="23" xfId="0" applyFill="1" applyBorder="1"/>
    <xf numFmtId="0" fontId="0" fillId="9" borderId="24" xfId="0" applyFill="1" applyBorder="1"/>
    <xf numFmtId="0" fontId="0" fillId="10" borderId="23" xfId="0" applyFill="1" applyBorder="1"/>
    <xf numFmtId="0" fontId="0" fillId="10" borderId="26" xfId="0" applyFill="1" applyBorder="1"/>
    <xf numFmtId="0" fontId="0" fillId="10" borderId="24" xfId="0" applyFill="1" applyBorder="1"/>
    <xf numFmtId="0" fontId="2" fillId="0" borderId="27" xfId="0" applyFont="1" applyBorder="1"/>
    <xf numFmtId="0" fontId="2" fillId="0" borderId="29" xfId="0" applyFont="1" applyBorder="1"/>
    <xf numFmtId="0" fontId="1" fillId="6" borderId="12" xfId="0" applyFont="1" applyFill="1" applyBorder="1"/>
    <xf numFmtId="0" fontId="1" fillId="4" borderId="12" xfId="0" applyFont="1" applyFill="1" applyBorder="1"/>
    <xf numFmtId="0" fontId="1" fillId="8" borderId="32" xfId="0" applyFont="1" applyFill="1" applyBorder="1"/>
    <xf numFmtId="0" fontId="1" fillId="10" borderId="8" xfId="0" applyFont="1" applyFill="1" applyBorder="1"/>
    <xf numFmtId="0" fontId="1" fillId="10" borderId="10" xfId="0" applyFont="1" applyFill="1" applyBorder="1"/>
    <xf numFmtId="0" fontId="1" fillId="0" borderId="11" xfId="0" applyFont="1" applyBorder="1"/>
    <xf numFmtId="0" fontId="1" fillId="10" borderId="34" xfId="0" applyFont="1" applyFill="1" applyBorder="1"/>
    <xf numFmtId="0" fontId="0" fillId="10" borderId="21" xfId="0" applyFill="1" applyBorder="1"/>
    <xf numFmtId="0" fontId="0" fillId="10" borderId="3" xfId="0" applyFill="1" applyBorder="1"/>
    <xf numFmtId="0" fontId="0" fillId="12" borderId="35" xfId="0" applyFill="1" applyBorder="1"/>
    <xf numFmtId="0" fontId="1" fillId="10" borderId="31" xfId="0" applyFont="1" applyFill="1" applyBorder="1"/>
    <xf numFmtId="0" fontId="0" fillId="10" borderId="36" xfId="0" applyFill="1" applyBorder="1"/>
    <xf numFmtId="0" fontId="0" fillId="12" borderId="37" xfId="0" applyFill="1" applyBorder="1"/>
    <xf numFmtId="0" fontId="0" fillId="11" borderId="23" xfId="0" applyFill="1" applyBorder="1"/>
    <xf numFmtId="0" fontId="0" fillId="11" borderId="24" xfId="0" applyFill="1" applyBorder="1"/>
    <xf numFmtId="0" fontId="0" fillId="0" borderId="0" xfId="0" applyFill="1" applyBorder="1"/>
    <xf numFmtId="0" fontId="0" fillId="9" borderId="7" xfId="0" applyFill="1" applyBorder="1"/>
    <xf numFmtId="0" fontId="0" fillId="9" borderId="39" xfId="0" applyFill="1" applyBorder="1"/>
    <xf numFmtId="0" fontId="0" fillId="9" borderId="33" xfId="0" applyFill="1" applyBorder="1"/>
    <xf numFmtId="0" fontId="0" fillId="12" borderId="41" xfId="0" applyFill="1" applyBorder="1"/>
    <xf numFmtId="0" fontId="0" fillId="12" borderId="42" xfId="0" applyFill="1" applyBorder="1"/>
    <xf numFmtId="0" fontId="4" fillId="2" borderId="23" xfId="0" applyFont="1" applyFill="1" applyBorder="1"/>
    <xf numFmtId="0" fontId="4" fillId="2" borderId="24" xfId="0" applyFont="1" applyFill="1" applyBorder="1"/>
    <xf numFmtId="0" fontId="0" fillId="13" borderId="23" xfId="0" applyFill="1" applyBorder="1"/>
    <xf numFmtId="0" fontId="0" fillId="13" borderId="24" xfId="0" applyNumberFormat="1" applyFill="1" applyBorder="1"/>
    <xf numFmtId="0" fontId="1" fillId="0" borderId="13" xfId="0" applyFont="1" applyBorder="1"/>
    <xf numFmtId="0" fontId="0" fillId="0" borderId="0" xfId="0" applyFill="1"/>
    <xf numFmtId="0" fontId="1" fillId="6" borderId="11" xfId="0" applyFont="1" applyFill="1" applyBorder="1" applyAlignment="1">
      <alignment horizontal="center"/>
    </xf>
    <xf numFmtId="0" fontId="5" fillId="14" borderId="27" xfId="0" applyFont="1" applyFill="1" applyBorder="1" applyAlignment="1">
      <alignment horizontal="center"/>
    </xf>
    <xf numFmtId="0" fontId="2" fillId="14" borderId="27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14" borderId="27" xfId="0" applyFont="1" applyFill="1" applyBorder="1"/>
    <xf numFmtId="2" fontId="2" fillId="14" borderId="27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top" wrapText="1"/>
    </xf>
    <xf numFmtId="0" fontId="1" fillId="10" borderId="7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33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14" borderId="9" xfId="0" applyFont="1" applyFill="1" applyBorder="1" applyAlignment="1">
      <alignment horizontal="center"/>
    </xf>
    <xf numFmtId="0" fontId="1" fillId="14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14" borderId="28" xfId="0" applyFont="1" applyFill="1" applyBorder="1"/>
    <xf numFmtId="0" fontId="2" fillId="14" borderId="27" xfId="0" applyNumberFormat="1" applyFont="1" applyFill="1" applyBorder="1"/>
    <xf numFmtId="0" fontId="2" fillId="14" borderId="27" xfId="0" applyNumberFormat="1" applyFont="1" applyFill="1" applyBorder="1" applyAlignment="1">
      <alignment horizontal="center"/>
    </xf>
    <xf numFmtId="0" fontId="0" fillId="12" borderId="5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8" borderId="28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13" borderId="23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4" fillId="4" borderId="22" xfId="0" applyFont="1" applyFill="1" applyBorder="1"/>
    <xf numFmtId="0" fontId="3" fillId="8" borderId="25" xfId="0" applyFont="1" applyFill="1" applyBorder="1"/>
    <xf numFmtId="0" fontId="2" fillId="14" borderId="0" xfId="0" applyFont="1" applyFill="1"/>
    <xf numFmtId="0" fontId="1" fillId="10" borderId="26" xfId="0" applyFont="1" applyFill="1" applyBorder="1" applyAlignment="1">
      <alignment horizontal="center"/>
    </xf>
    <xf numFmtId="0" fontId="1" fillId="14" borderId="46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12" borderId="17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35" xfId="0" applyFont="1" applyFill="1" applyBorder="1" applyAlignment="1">
      <alignment horizontal="center" vertical="center"/>
    </xf>
    <xf numFmtId="0" fontId="1" fillId="12" borderId="41" xfId="0" applyFont="1" applyFill="1" applyBorder="1" applyAlignment="1">
      <alignment horizontal="center" vertical="center"/>
    </xf>
    <xf numFmtId="0" fontId="1" fillId="12" borderId="42" xfId="0" applyFont="1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1" fillId="12" borderId="20" xfId="0" applyFont="1" applyFill="1" applyBorder="1" applyAlignment="1">
      <alignment horizontal="center" vertical="center"/>
    </xf>
    <xf numFmtId="0" fontId="0" fillId="10" borderId="26" xfId="0" applyFill="1" applyBorder="1" applyAlignment="1">
      <alignment horizontal="center"/>
    </xf>
    <xf numFmtId="0" fontId="1" fillId="12" borderId="16" xfId="0" applyFont="1" applyFill="1" applyBorder="1" applyAlignment="1">
      <alignment horizontal="center" vertical="center" wrapText="1"/>
    </xf>
    <xf numFmtId="0" fontId="0" fillId="13" borderId="45" xfId="0" applyFill="1" applyBorder="1" applyAlignment="1">
      <alignment horizontal="center"/>
    </xf>
    <xf numFmtId="0" fontId="0" fillId="0" borderId="1" xfId="0" applyBorder="1"/>
    <xf numFmtId="0" fontId="1" fillId="0" borderId="0" xfId="0" applyFont="1" applyFill="1" applyBorder="1"/>
    <xf numFmtId="164" fontId="0" fillId="0" borderId="0" xfId="1" applyNumberFormat="1" applyFont="1"/>
    <xf numFmtId="0" fontId="0" fillId="4" borderId="45" xfId="0" applyFill="1" applyBorder="1" applyAlignment="1">
      <alignment horizontal="center"/>
    </xf>
    <xf numFmtId="0" fontId="0" fillId="12" borderId="16" xfId="0" applyFill="1" applyBorder="1" applyAlignment="1">
      <alignment horizontal="center" vertical="center"/>
    </xf>
    <xf numFmtId="0" fontId="8" fillId="0" borderId="0" xfId="0" applyFont="1"/>
    <xf numFmtId="0" fontId="1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vertical="top" wrapText="1"/>
    </xf>
    <xf numFmtId="0" fontId="1" fillId="5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" borderId="2" xfId="0" applyFont="1" applyFill="1" applyBorder="1" applyAlignment="1"/>
    <xf numFmtId="0" fontId="2" fillId="5" borderId="2" xfId="0" applyFont="1" applyFill="1" applyBorder="1" applyAlignment="1"/>
    <xf numFmtId="0" fontId="1" fillId="13" borderId="13" xfId="0" applyFont="1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7" fontId="1" fillId="2" borderId="13" xfId="0" applyNumberFormat="1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38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17" fontId="1" fillId="9" borderId="13" xfId="0" applyNumberFormat="1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3" borderId="30" xfId="0" applyFont="1" applyFill="1" applyBorder="1" applyAlignment="1"/>
    <xf numFmtId="0" fontId="0" fillId="13" borderId="31" xfId="0" applyFill="1" applyBorder="1" applyAlignment="1"/>
    <xf numFmtId="0" fontId="1" fillId="2" borderId="30" xfId="0" applyFont="1" applyFill="1" applyBorder="1" applyAlignment="1"/>
    <xf numFmtId="0" fontId="0" fillId="0" borderId="31" xfId="0" applyBorder="1" applyAlignment="1"/>
    <xf numFmtId="0" fontId="1" fillId="7" borderId="30" xfId="0" applyFont="1" applyFill="1" applyBorder="1" applyAlignment="1"/>
    <xf numFmtId="0" fontId="1" fillId="9" borderId="28" xfId="0" applyFont="1" applyFill="1" applyBorder="1" applyAlignment="1">
      <alignment horizontal="center"/>
    </xf>
    <xf numFmtId="0" fontId="1" fillId="9" borderId="30" xfId="0" applyFont="1" applyFill="1" applyBorder="1" applyAlignment="1"/>
    <xf numFmtId="0" fontId="1" fillId="5" borderId="30" xfId="0" applyFont="1" applyFill="1" applyBorder="1" applyAlignment="1"/>
    <xf numFmtId="0" fontId="1" fillId="11" borderId="30" xfId="0" applyFont="1" applyFill="1" applyBorder="1" applyAlignment="1"/>
    <xf numFmtId="0" fontId="0" fillId="11" borderId="31" xfId="0" applyFill="1" applyBorder="1" applyAlignment="1"/>
    <xf numFmtId="0" fontId="1" fillId="10" borderId="30" xfId="0" applyFont="1" applyFill="1" applyBorder="1" applyAlignment="1"/>
    <xf numFmtId="0" fontId="0" fillId="0" borderId="32" xfId="0" applyBorder="1" applyAlignment="1"/>
    <xf numFmtId="0" fontId="1" fillId="9" borderId="27" xfId="0" applyFont="1" applyFill="1" applyBorder="1" applyAlignment="1"/>
    <xf numFmtId="0" fontId="1" fillId="9" borderId="40" xfId="0" applyFont="1" applyFill="1" applyBorder="1" applyAlignment="1"/>
    <xf numFmtId="0" fontId="1" fillId="9" borderId="32" xfId="0" applyFont="1" applyFill="1" applyBorder="1" applyAlignment="1"/>
    <xf numFmtId="0" fontId="1" fillId="6" borderId="30" xfId="0" applyFont="1" applyFill="1" applyBorder="1" applyAlignment="1">
      <alignment horizontal="center" wrapText="1"/>
    </xf>
    <xf numFmtId="0" fontId="1" fillId="6" borderId="32" xfId="0" applyFont="1" applyFill="1" applyBorder="1" applyAlignment="1">
      <alignment horizontal="center" wrapText="1"/>
    </xf>
    <xf numFmtId="0" fontId="1" fillId="6" borderId="31" xfId="0" applyFont="1" applyFill="1" applyBorder="1" applyAlignment="1">
      <alignment horizontal="center" wrapText="1"/>
    </xf>
    <xf numFmtId="0" fontId="1" fillId="13" borderId="13" xfId="0" applyFont="1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1" fillId="13" borderId="30" xfId="0" applyFont="1" applyFill="1" applyBorder="1" applyAlignment="1">
      <alignment horizontal="center" vertical="top" wrapText="1"/>
    </xf>
    <xf numFmtId="0" fontId="1" fillId="13" borderId="32" xfId="0" applyFont="1" applyFill="1" applyBorder="1" applyAlignment="1">
      <alignment horizontal="center" vertical="top" wrapText="1"/>
    </xf>
    <xf numFmtId="0" fontId="1" fillId="13" borderId="31" xfId="0" applyFont="1" applyFill="1" applyBorder="1" applyAlignment="1">
      <alignment horizontal="center" vertical="top" wrapText="1"/>
    </xf>
    <xf numFmtId="0" fontId="1" fillId="13" borderId="48" xfId="0" applyFont="1" applyFill="1" applyBorder="1" applyAlignment="1">
      <alignment horizontal="center" vertical="top" wrapText="1"/>
    </xf>
    <xf numFmtId="0" fontId="1" fillId="13" borderId="47" xfId="0" applyFont="1" applyFill="1" applyBorder="1" applyAlignment="1">
      <alignment horizontal="center" vertical="top" wrapText="1"/>
    </xf>
    <xf numFmtId="0" fontId="1" fillId="4" borderId="30" xfId="0" applyFont="1" applyFill="1" applyBorder="1" applyAlignment="1">
      <alignment horizontal="center" wrapText="1"/>
    </xf>
    <xf numFmtId="0" fontId="1" fillId="4" borderId="32" xfId="0" applyFont="1" applyFill="1" applyBorder="1" applyAlignment="1">
      <alignment horizontal="center" wrapText="1"/>
    </xf>
    <xf numFmtId="0" fontId="1" fillId="4" borderId="31" xfId="0" applyFont="1" applyFill="1" applyBorder="1" applyAlignment="1">
      <alignment horizontal="center" wrapText="1"/>
    </xf>
    <xf numFmtId="0" fontId="1" fillId="15" borderId="48" xfId="0" applyFont="1" applyFill="1" applyBorder="1" applyAlignment="1">
      <alignment horizontal="center" vertical="top" wrapText="1"/>
    </xf>
    <xf numFmtId="0" fontId="1" fillId="15" borderId="47" xfId="0" applyFont="1" applyFill="1" applyBorder="1" applyAlignment="1">
      <alignment horizontal="center" vertical="top" wrapText="1"/>
    </xf>
    <xf numFmtId="0" fontId="1" fillId="2" borderId="30" xfId="0" applyFont="1" applyFill="1" applyBorder="1" applyAlignment="1">
      <alignment horizontal="center" vertical="top" wrapText="1"/>
    </xf>
    <xf numFmtId="0" fontId="1" fillId="2" borderId="32" xfId="0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vertical="top" wrapText="1"/>
    </xf>
    <xf numFmtId="0" fontId="1" fillId="2" borderId="13" xfId="0" applyNumberFormat="1" applyFon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1" fillId="16" borderId="48" xfId="0" applyFont="1" applyFill="1" applyBorder="1" applyAlignment="1">
      <alignment horizontal="center" vertical="top" wrapText="1"/>
    </xf>
    <xf numFmtId="0" fontId="1" fillId="16" borderId="47" xfId="0" applyFont="1" applyFill="1" applyBorder="1" applyAlignment="1">
      <alignment horizontal="center" vertical="top" wrapText="1"/>
    </xf>
    <xf numFmtId="0" fontId="1" fillId="7" borderId="30" xfId="0" applyFont="1" applyFill="1" applyBorder="1" applyAlignment="1">
      <alignment horizontal="center" vertical="top" wrapText="1"/>
    </xf>
    <xf numFmtId="0" fontId="1" fillId="7" borderId="32" xfId="0" applyFont="1" applyFill="1" applyBorder="1" applyAlignment="1">
      <alignment horizontal="center" vertical="top" wrapText="1"/>
    </xf>
    <xf numFmtId="0" fontId="1" fillId="7" borderId="31" xfId="0" applyFont="1" applyFill="1" applyBorder="1" applyAlignment="1">
      <alignment horizontal="center" vertical="top" wrapText="1"/>
    </xf>
    <xf numFmtId="0" fontId="1" fillId="5" borderId="30" xfId="0" applyFont="1" applyFill="1" applyBorder="1" applyAlignment="1">
      <alignment horizontal="center" vertical="top" wrapText="1"/>
    </xf>
    <xf numFmtId="0" fontId="1" fillId="5" borderId="32" xfId="0" applyFont="1" applyFill="1" applyBorder="1" applyAlignment="1">
      <alignment horizontal="center" vertical="top" wrapText="1"/>
    </xf>
    <xf numFmtId="0" fontId="1" fillId="5" borderId="31" xfId="0" applyFont="1" applyFill="1" applyBorder="1" applyAlignment="1">
      <alignment horizontal="center" vertical="top" wrapText="1"/>
    </xf>
    <xf numFmtId="0" fontId="0" fillId="0" borderId="14" xfId="0" applyBorder="1" applyAlignment="1"/>
    <xf numFmtId="0" fontId="0" fillId="11" borderId="14" xfId="0" applyFill="1" applyBorder="1" applyAlignment="1"/>
    <xf numFmtId="0" fontId="1" fillId="11" borderId="30" xfId="0" applyFont="1" applyFill="1" applyBorder="1" applyAlignment="1">
      <alignment horizontal="center" vertical="top" wrapText="1"/>
    </xf>
    <xf numFmtId="0" fontId="1" fillId="11" borderId="32" xfId="0" applyFont="1" applyFill="1" applyBorder="1" applyAlignment="1">
      <alignment horizontal="center" vertical="top" wrapText="1"/>
    </xf>
    <xf numFmtId="0" fontId="1" fillId="11" borderId="31" xfId="0" applyFont="1" applyFill="1" applyBorder="1" applyAlignment="1">
      <alignment horizontal="center" vertical="top" wrapText="1"/>
    </xf>
    <xf numFmtId="0" fontId="1" fillId="8" borderId="3" xfId="0" applyFont="1" applyFill="1" applyBorder="1" applyAlignment="1">
      <alignment horizontal="center" vertical="top" wrapText="1"/>
    </xf>
    <xf numFmtId="0" fontId="1" fillId="8" borderId="4" xfId="0" applyFont="1" applyFill="1" applyBorder="1" applyAlignment="1">
      <alignment horizontal="center" vertical="top" wrapText="1"/>
    </xf>
    <xf numFmtId="0" fontId="1" fillId="8" borderId="43" xfId="0" applyFont="1" applyFill="1" applyBorder="1" applyAlignment="1">
      <alignment horizontal="center" vertical="top" wrapText="1"/>
    </xf>
    <xf numFmtId="0" fontId="1" fillId="9" borderId="13" xfId="0" applyNumberFormat="1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2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28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10" borderId="4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 applyAlignment="1"/>
    <xf numFmtId="0" fontId="6" fillId="0" borderId="25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2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66"/>
      <color rgb="FFCCFF33"/>
      <color rgb="FFFFFF99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0"/>
  <sheetViews>
    <sheetView topLeftCell="BN1" zoomScale="70" zoomScaleNormal="70" workbookViewId="0">
      <selection activeCell="CG17" sqref="CG17"/>
    </sheetView>
  </sheetViews>
  <sheetFormatPr defaultRowHeight="15"/>
  <cols>
    <col min="1" max="1" width="15.5703125" customWidth="1"/>
    <col min="29" max="29" width="11.140625" customWidth="1"/>
  </cols>
  <sheetData>
    <row r="1" spans="1:86" ht="19.5" thickBot="1">
      <c r="B1" s="117" t="s">
        <v>118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8" t="s">
        <v>119</v>
      </c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</row>
    <row r="2" spans="1:86" ht="19.5" thickBot="1">
      <c r="A2" s="24" t="s">
        <v>120</v>
      </c>
      <c r="B2" s="53" t="s">
        <v>2</v>
      </c>
      <c r="C2" s="53" t="s">
        <v>3</v>
      </c>
      <c r="D2" s="53" t="s">
        <v>5</v>
      </c>
      <c r="E2" s="53" t="s">
        <v>7</v>
      </c>
      <c r="F2" s="119" t="s">
        <v>9</v>
      </c>
      <c r="G2" s="120"/>
      <c r="H2" s="56" t="s">
        <v>11</v>
      </c>
      <c r="I2" s="56" t="s">
        <v>13</v>
      </c>
      <c r="J2" s="56" t="s">
        <v>15</v>
      </c>
      <c r="K2" s="56" t="s">
        <v>17</v>
      </c>
      <c r="L2" s="121" t="s">
        <v>19</v>
      </c>
      <c r="M2" s="116"/>
      <c r="N2" s="121" t="s">
        <v>21</v>
      </c>
      <c r="O2" s="116"/>
      <c r="P2" s="121" t="s">
        <v>23</v>
      </c>
      <c r="Q2" s="116"/>
      <c r="R2" s="121" t="s">
        <v>25</v>
      </c>
      <c r="S2" s="116"/>
      <c r="T2" s="122" t="s">
        <v>27</v>
      </c>
      <c r="U2" s="116"/>
      <c r="V2" s="121" t="s">
        <v>28</v>
      </c>
      <c r="W2" s="116"/>
      <c r="X2" s="123" t="s">
        <v>31</v>
      </c>
      <c r="Y2" s="116"/>
      <c r="Z2" s="123" t="s">
        <v>33</v>
      </c>
      <c r="AA2" s="116"/>
      <c r="AB2" s="115" t="s">
        <v>35</v>
      </c>
      <c r="AC2" s="116"/>
      <c r="AD2" s="115" t="s">
        <v>37</v>
      </c>
      <c r="AE2" s="116"/>
      <c r="AF2" s="115" t="s">
        <v>39</v>
      </c>
      <c r="AG2" s="116"/>
      <c r="AH2" s="115" t="s">
        <v>41</v>
      </c>
      <c r="AI2" s="116"/>
      <c r="AJ2" s="115" t="s">
        <v>43</v>
      </c>
      <c r="AK2" s="116"/>
      <c r="AL2" s="126" t="s">
        <v>45</v>
      </c>
      <c r="AM2" s="127"/>
      <c r="AN2" s="126" t="s">
        <v>47</v>
      </c>
      <c r="AO2" s="127"/>
      <c r="AP2" s="126" t="s">
        <v>49</v>
      </c>
      <c r="AQ2" s="127"/>
      <c r="AR2" s="126" t="s">
        <v>51</v>
      </c>
      <c r="AS2" s="127"/>
      <c r="AT2" s="74" t="s">
        <v>53</v>
      </c>
      <c r="AU2" s="128" t="s">
        <v>57</v>
      </c>
      <c r="AV2" s="116"/>
      <c r="AW2" s="129" t="s">
        <v>56</v>
      </c>
      <c r="AX2" s="116"/>
      <c r="AY2" s="129" t="s">
        <v>59</v>
      </c>
      <c r="AZ2" s="116"/>
      <c r="BA2" s="129" t="s">
        <v>61</v>
      </c>
      <c r="BB2" s="116"/>
      <c r="BC2" s="129" t="s">
        <v>63</v>
      </c>
      <c r="BD2" s="116"/>
      <c r="BE2" s="129" t="s">
        <v>65</v>
      </c>
      <c r="BF2" s="116"/>
      <c r="BG2" s="129" t="s">
        <v>67</v>
      </c>
      <c r="BH2" s="130"/>
      <c r="BI2" s="124" t="s">
        <v>69</v>
      </c>
      <c r="BJ2" s="125"/>
      <c r="BK2" s="137" t="s">
        <v>71</v>
      </c>
      <c r="BL2" s="116"/>
      <c r="BM2" s="129" t="s">
        <v>73</v>
      </c>
      <c r="BN2" s="116"/>
      <c r="BO2" s="129" t="s">
        <v>75</v>
      </c>
      <c r="BP2" s="116"/>
      <c r="BQ2" s="129" t="s">
        <v>77</v>
      </c>
      <c r="BR2" s="116"/>
      <c r="BS2" s="128" t="s">
        <v>79</v>
      </c>
      <c r="BT2" s="116"/>
      <c r="BU2" s="129" t="s">
        <v>81</v>
      </c>
      <c r="BV2" s="116"/>
      <c r="BW2" s="61" t="s">
        <v>83</v>
      </c>
      <c r="BX2" s="64" t="s">
        <v>85</v>
      </c>
      <c r="BY2" s="64" t="s">
        <v>87</v>
      </c>
      <c r="BZ2" s="64" t="s">
        <v>89</v>
      </c>
      <c r="CA2" s="64" t="s">
        <v>91</v>
      </c>
      <c r="CB2" s="64" t="s">
        <v>93</v>
      </c>
      <c r="CC2" s="64" t="s">
        <v>95</v>
      </c>
      <c r="CD2" s="64" t="s">
        <v>97</v>
      </c>
      <c r="CE2" s="63" t="s">
        <v>99</v>
      </c>
      <c r="CF2" s="131" t="s">
        <v>101</v>
      </c>
      <c r="CG2" s="116"/>
      <c r="CH2" s="75" t="s">
        <v>103</v>
      </c>
    </row>
    <row r="3" spans="1:86" ht="19.5" thickBot="1">
      <c r="A3" s="25" t="s">
        <v>121</v>
      </c>
      <c r="B3" s="26" t="s">
        <v>0</v>
      </c>
      <c r="C3" s="26" t="s">
        <v>1</v>
      </c>
      <c r="D3" s="26" t="s">
        <v>4</v>
      </c>
      <c r="E3" s="26" t="s">
        <v>6</v>
      </c>
      <c r="F3" s="132" t="s">
        <v>8</v>
      </c>
      <c r="G3" s="133"/>
      <c r="H3" s="27" t="s">
        <v>10</v>
      </c>
      <c r="I3" s="27" t="s">
        <v>12</v>
      </c>
      <c r="J3" s="27" t="s">
        <v>14</v>
      </c>
      <c r="K3" s="27" t="s">
        <v>16</v>
      </c>
      <c r="L3" s="134" t="s">
        <v>18</v>
      </c>
      <c r="M3" s="135"/>
      <c r="N3" s="134" t="s">
        <v>20</v>
      </c>
      <c r="O3" s="135"/>
      <c r="P3" s="134" t="s">
        <v>22</v>
      </c>
      <c r="Q3" s="135"/>
      <c r="R3" s="134" t="s">
        <v>24</v>
      </c>
      <c r="S3" s="135"/>
      <c r="T3" s="134" t="s">
        <v>26</v>
      </c>
      <c r="U3" s="135"/>
      <c r="V3" s="134" t="s">
        <v>29</v>
      </c>
      <c r="W3" s="135"/>
      <c r="X3" s="136" t="s">
        <v>30</v>
      </c>
      <c r="Y3" s="135"/>
      <c r="Z3" s="136" t="s">
        <v>32</v>
      </c>
      <c r="AA3" s="135"/>
      <c r="AB3" s="139" t="s">
        <v>34</v>
      </c>
      <c r="AC3" s="135"/>
      <c r="AD3" s="139" t="s">
        <v>36</v>
      </c>
      <c r="AE3" s="135"/>
      <c r="AF3" s="139" t="s">
        <v>38</v>
      </c>
      <c r="AG3" s="135"/>
      <c r="AH3" s="139" t="s">
        <v>40</v>
      </c>
      <c r="AI3" s="135"/>
      <c r="AJ3" s="139" t="s">
        <v>42</v>
      </c>
      <c r="AK3" s="135"/>
      <c r="AL3" s="140" t="s">
        <v>44</v>
      </c>
      <c r="AM3" s="141"/>
      <c r="AN3" s="140" t="s">
        <v>46</v>
      </c>
      <c r="AO3" s="141"/>
      <c r="AP3" s="140" t="s">
        <v>48</v>
      </c>
      <c r="AQ3" s="141"/>
      <c r="AR3" s="140" t="s">
        <v>50</v>
      </c>
      <c r="AS3" s="141"/>
      <c r="AT3" s="28" t="s">
        <v>52</v>
      </c>
      <c r="AU3" s="138" t="s">
        <v>54</v>
      </c>
      <c r="AV3" s="135"/>
      <c r="AW3" s="138" t="s">
        <v>55</v>
      </c>
      <c r="AX3" s="135"/>
      <c r="AY3" s="138" t="s">
        <v>58</v>
      </c>
      <c r="AZ3" s="135"/>
      <c r="BA3" s="138" t="s">
        <v>60</v>
      </c>
      <c r="BB3" s="135"/>
      <c r="BC3" s="138" t="s">
        <v>62</v>
      </c>
      <c r="BD3" s="135"/>
      <c r="BE3" s="138" t="s">
        <v>64</v>
      </c>
      <c r="BF3" s="135"/>
      <c r="BG3" s="138" t="s">
        <v>66</v>
      </c>
      <c r="BH3" s="143"/>
      <c r="BI3" s="144" t="s">
        <v>68</v>
      </c>
      <c r="BJ3" s="145"/>
      <c r="BK3" s="146" t="s">
        <v>70</v>
      </c>
      <c r="BL3" s="135"/>
      <c r="BM3" s="138" t="s">
        <v>72</v>
      </c>
      <c r="BN3" s="135"/>
      <c r="BO3" s="138" t="s">
        <v>74</v>
      </c>
      <c r="BP3" s="135"/>
      <c r="BQ3" s="138" t="s">
        <v>76</v>
      </c>
      <c r="BR3" s="135"/>
      <c r="BS3" s="138" t="s">
        <v>78</v>
      </c>
      <c r="BT3" s="135"/>
      <c r="BU3" s="138" t="s">
        <v>80</v>
      </c>
      <c r="BV3" s="135"/>
      <c r="BW3" s="29" t="s">
        <v>82</v>
      </c>
      <c r="BX3" s="30" t="s">
        <v>84</v>
      </c>
      <c r="BY3" s="30" t="s">
        <v>86</v>
      </c>
      <c r="BZ3" s="30" t="s">
        <v>88</v>
      </c>
      <c r="CA3" s="30" t="s">
        <v>90</v>
      </c>
      <c r="CB3" s="30" t="s">
        <v>92</v>
      </c>
      <c r="CC3" s="30" t="s">
        <v>94</v>
      </c>
      <c r="CD3" s="30" t="s">
        <v>96</v>
      </c>
      <c r="CE3" s="32" t="s">
        <v>98</v>
      </c>
      <c r="CF3" s="142" t="s">
        <v>100</v>
      </c>
      <c r="CG3" s="135"/>
      <c r="CH3" s="36" t="s">
        <v>102</v>
      </c>
    </row>
    <row r="4" spans="1:86" ht="75.75" thickBot="1">
      <c r="A4" s="112" t="s">
        <v>155</v>
      </c>
      <c r="B4" s="10">
        <v>98</v>
      </c>
      <c r="C4" s="10">
        <v>32</v>
      </c>
      <c r="D4" s="10">
        <v>50</v>
      </c>
      <c r="E4" s="10">
        <v>16</v>
      </c>
      <c r="F4" s="49">
        <v>36</v>
      </c>
      <c r="G4" s="49">
        <v>36.700000000000003</v>
      </c>
      <c r="H4" s="87">
        <v>3.57</v>
      </c>
      <c r="I4" s="11">
        <v>3.14</v>
      </c>
      <c r="J4" s="11">
        <v>65</v>
      </c>
      <c r="K4" s="87">
        <v>49</v>
      </c>
      <c r="L4" s="12">
        <v>0</v>
      </c>
      <c r="M4" s="13">
        <v>0</v>
      </c>
      <c r="N4" s="12">
        <v>0</v>
      </c>
      <c r="O4" s="13">
        <v>0</v>
      </c>
      <c r="P4" s="12">
        <v>0</v>
      </c>
      <c r="Q4" s="13">
        <v>0</v>
      </c>
      <c r="R4" s="47">
        <v>0</v>
      </c>
      <c r="S4" s="48">
        <v>0</v>
      </c>
      <c r="T4" s="12">
        <v>0</v>
      </c>
      <c r="U4" s="13">
        <v>0</v>
      </c>
      <c r="V4" s="12">
        <v>0</v>
      </c>
      <c r="W4" s="13">
        <v>0</v>
      </c>
      <c r="X4" s="14">
        <v>0</v>
      </c>
      <c r="Y4" s="15">
        <v>0</v>
      </c>
      <c r="Z4" s="14">
        <v>0</v>
      </c>
      <c r="AA4" s="15">
        <v>0</v>
      </c>
      <c r="AB4" s="16">
        <v>113</v>
      </c>
      <c r="AC4" s="17">
        <v>115.3</v>
      </c>
      <c r="AD4" s="16">
        <v>33</v>
      </c>
      <c r="AE4" s="17">
        <v>29</v>
      </c>
      <c r="AF4" s="16">
        <v>6</v>
      </c>
      <c r="AG4" s="17">
        <v>18</v>
      </c>
      <c r="AH4" s="16">
        <v>1</v>
      </c>
      <c r="AI4" s="17">
        <v>3.03</v>
      </c>
      <c r="AJ4" s="16">
        <v>0</v>
      </c>
      <c r="AK4" s="17">
        <v>0</v>
      </c>
      <c r="AL4" s="39">
        <v>0</v>
      </c>
      <c r="AM4" s="40">
        <v>0</v>
      </c>
      <c r="AN4" s="39">
        <v>10</v>
      </c>
      <c r="AO4" s="40">
        <v>10.199999999999999</v>
      </c>
      <c r="AP4" s="39">
        <v>0</v>
      </c>
      <c r="AQ4" s="40">
        <v>0</v>
      </c>
      <c r="AR4" s="39">
        <v>0</v>
      </c>
      <c r="AS4" s="40">
        <v>0</v>
      </c>
      <c r="AT4" s="18">
        <v>17</v>
      </c>
      <c r="AU4" s="19">
        <v>13</v>
      </c>
      <c r="AV4" s="20">
        <v>76.400000000000006</v>
      </c>
      <c r="AW4" s="19">
        <v>13</v>
      </c>
      <c r="AX4" s="20">
        <v>76.400000000000006</v>
      </c>
      <c r="AY4" s="19">
        <v>4</v>
      </c>
      <c r="AZ4" s="20">
        <v>23.6</v>
      </c>
      <c r="BA4" s="19">
        <v>4</v>
      </c>
      <c r="BB4" s="20">
        <v>23.6</v>
      </c>
      <c r="BC4" s="19">
        <v>15</v>
      </c>
      <c r="BD4" s="20">
        <v>88.2</v>
      </c>
      <c r="BE4" s="19">
        <v>8</v>
      </c>
      <c r="BF4" s="20">
        <v>47</v>
      </c>
      <c r="BG4" s="42">
        <v>7</v>
      </c>
      <c r="BH4" s="44">
        <v>41</v>
      </c>
      <c r="BI4" s="42"/>
      <c r="BJ4" s="43"/>
      <c r="BK4" s="42">
        <v>1</v>
      </c>
      <c r="BL4" s="43">
        <v>5</v>
      </c>
      <c r="BM4" s="19">
        <v>1</v>
      </c>
      <c r="BN4" s="20">
        <v>5</v>
      </c>
      <c r="BO4" s="19">
        <v>0</v>
      </c>
      <c r="BP4" s="20">
        <v>0</v>
      </c>
      <c r="BQ4" s="19">
        <v>1</v>
      </c>
      <c r="BR4" s="20">
        <v>5</v>
      </c>
      <c r="BS4" s="19">
        <v>17</v>
      </c>
      <c r="BT4" s="20">
        <v>100</v>
      </c>
      <c r="BU4" s="19">
        <v>17</v>
      </c>
      <c r="BV4" s="20">
        <v>100</v>
      </c>
      <c r="BW4" s="21">
        <v>3.8</v>
      </c>
      <c r="BX4" s="22">
        <v>2613</v>
      </c>
      <c r="BY4" s="22">
        <v>0</v>
      </c>
      <c r="BZ4" s="22">
        <v>1</v>
      </c>
      <c r="CA4" s="22">
        <v>1</v>
      </c>
      <c r="CB4" s="22">
        <v>1</v>
      </c>
      <c r="CC4" s="22">
        <v>0</v>
      </c>
      <c r="CD4" s="22">
        <v>1</v>
      </c>
      <c r="CE4" s="33">
        <v>1</v>
      </c>
      <c r="CF4" s="21">
        <v>98</v>
      </c>
      <c r="CG4" s="23">
        <v>100</v>
      </c>
      <c r="CH4" s="37">
        <v>27.67</v>
      </c>
    </row>
    <row r="5" spans="1:86" ht="45.75" thickBot="1">
      <c r="A5" s="4" t="s">
        <v>122</v>
      </c>
      <c r="B5" s="5">
        <f>SUM(B4:B4)</f>
        <v>98</v>
      </c>
      <c r="C5" s="5">
        <f>SUM(C4:C4)</f>
        <v>32</v>
      </c>
      <c r="D5" s="5">
        <f>SUM(D4:D4)</f>
        <v>50</v>
      </c>
      <c r="E5" s="5">
        <f>SUM(E4:E4)</f>
        <v>16</v>
      </c>
      <c r="F5" s="6">
        <f>SUBTOTAL(9,F4:F4)</f>
        <v>36</v>
      </c>
      <c r="G5" s="7">
        <f>ROUND(F5/B5*100,1)</f>
        <v>36.700000000000003</v>
      </c>
      <c r="H5" s="5">
        <f>ROUND(AVERAGE(H4:H4),1)</f>
        <v>3.6</v>
      </c>
      <c r="I5" s="5">
        <f>ROUND(AVERAGE(I4:I4),1)</f>
        <v>3.1</v>
      </c>
      <c r="J5" s="5">
        <f>ROUND(AVERAGE(J4:J4),1)</f>
        <v>65</v>
      </c>
      <c r="K5" s="5">
        <f>ROUND(AVERAGE(K4:K4),1)</f>
        <v>49</v>
      </c>
      <c r="L5" s="6">
        <f>SUBTOTAL(9,L4:L4)</f>
        <v>0</v>
      </c>
      <c r="M5" s="7">
        <v>0</v>
      </c>
      <c r="N5" s="6">
        <f>SUBTOTAL(9,N4:N4)</f>
        <v>0</v>
      </c>
      <c r="O5" s="7">
        <v>0</v>
      </c>
      <c r="P5" s="6">
        <f>SUBTOTAL(9,P4:P4)</f>
        <v>0</v>
      </c>
      <c r="Q5" s="7">
        <v>0</v>
      </c>
      <c r="R5" s="6">
        <f>SUBTOTAL(9,R4:R4)</f>
        <v>0</v>
      </c>
      <c r="S5" s="7">
        <v>0</v>
      </c>
      <c r="T5" s="6">
        <f>SUBTOTAL(9,T4:T4)</f>
        <v>0</v>
      </c>
      <c r="U5" s="7">
        <v>0</v>
      </c>
      <c r="V5" s="6">
        <f>SUBTOTAL(9,V4:V4)</f>
        <v>0</v>
      </c>
      <c r="W5" s="7">
        <v>0</v>
      </c>
      <c r="X5" s="6">
        <f>SUBTOTAL(9,X4:X4)</f>
        <v>0</v>
      </c>
      <c r="Y5" s="7">
        <v>0</v>
      </c>
      <c r="Z5" s="6">
        <v>0</v>
      </c>
      <c r="AA5" s="7">
        <v>0</v>
      </c>
      <c r="AB5" s="6">
        <v>113</v>
      </c>
      <c r="AC5" s="7">
        <v>115.3</v>
      </c>
      <c r="AD5" s="6">
        <v>33</v>
      </c>
      <c r="AE5" s="7">
        <v>29</v>
      </c>
      <c r="AF5" s="6">
        <v>6</v>
      </c>
      <c r="AG5" s="7">
        <v>18</v>
      </c>
      <c r="AH5" s="6">
        <v>1</v>
      </c>
      <c r="AI5" s="7">
        <v>3.03</v>
      </c>
      <c r="AJ5" s="6">
        <v>0</v>
      </c>
      <c r="AK5" s="7">
        <v>0</v>
      </c>
      <c r="AL5" s="6"/>
      <c r="AM5" s="7">
        <v>0</v>
      </c>
      <c r="AN5" s="6">
        <v>0</v>
      </c>
      <c r="AO5" s="7">
        <v>10.199999999999999</v>
      </c>
      <c r="AP5" s="6">
        <v>0</v>
      </c>
      <c r="AQ5" s="7">
        <v>0</v>
      </c>
      <c r="AR5" s="6">
        <v>0</v>
      </c>
      <c r="AS5" s="7">
        <v>0</v>
      </c>
      <c r="AT5" s="8">
        <v>17</v>
      </c>
      <c r="AU5" s="6">
        <v>13</v>
      </c>
      <c r="AV5" s="7">
        <v>76.400000000000006</v>
      </c>
      <c r="AW5" s="6">
        <v>13</v>
      </c>
      <c r="AX5" s="7">
        <v>76.400000000000006</v>
      </c>
      <c r="AY5" s="6">
        <v>4</v>
      </c>
      <c r="AZ5" s="7">
        <v>23.6</v>
      </c>
      <c r="BA5" s="6">
        <v>4</v>
      </c>
      <c r="BB5" s="7">
        <v>23.6</v>
      </c>
      <c r="BC5" s="6">
        <v>15</v>
      </c>
      <c r="BD5" s="7">
        <v>88.2</v>
      </c>
      <c r="BE5" s="6">
        <v>8</v>
      </c>
      <c r="BF5" s="7">
        <v>47</v>
      </c>
      <c r="BG5" s="6">
        <v>7</v>
      </c>
      <c r="BH5" s="35">
        <v>41</v>
      </c>
      <c r="BI5" s="45"/>
      <c r="BJ5" s="46"/>
      <c r="BK5" s="6">
        <v>1</v>
      </c>
      <c r="BL5" s="7">
        <v>5</v>
      </c>
      <c r="BM5" s="6">
        <v>1</v>
      </c>
      <c r="BN5" s="7">
        <v>5</v>
      </c>
      <c r="BO5" s="6">
        <v>0</v>
      </c>
      <c r="BP5" s="7">
        <v>0</v>
      </c>
      <c r="BQ5" s="6">
        <v>1</v>
      </c>
      <c r="BR5" s="7">
        <v>5</v>
      </c>
      <c r="BS5" s="6">
        <v>17</v>
      </c>
      <c r="BT5" s="7">
        <v>100</v>
      </c>
      <c r="BU5" s="6">
        <v>17</v>
      </c>
      <c r="BV5" s="7">
        <v>100</v>
      </c>
      <c r="BW5" s="6">
        <v>3.8</v>
      </c>
      <c r="BX5" s="9">
        <v>2613</v>
      </c>
      <c r="BY5" s="9">
        <v>0</v>
      </c>
      <c r="BZ5" s="9">
        <v>1</v>
      </c>
      <c r="CA5" s="9">
        <v>1</v>
      </c>
      <c r="CB5" s="9">
        <v>1</v>
      </c>
      <c r="CC5" s="9">
        <v>0</v>
      </c>
      <c r="CD5" s="9">
        <v>1</v>
      </c>
      <c r="CE5" s="35">
        <v>1</v>
      </c>
      <c r="CF5" s="6">
        <v>98</v>
      </c>
      <c r="CG5" s="7">
        <v>100</v>
      </c>
      <c r="CH5" s="38">
        <v>27.67</v>
      </c>
    </row>
    <row r="9" spans="1:86" ht="18.75">
      <c r="B9" s="111" t="s">
        <v>153</v>
      </c>
    </row>
    <row r="10" spans="1:86" ht="18.75">
      <c r="B10" s="111" t="s">
        <v>154</v>
      </c>
    </row>
  </sheetData>
  <mergeCells count="68">
    <mergeCell ref="CF3:CG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AY3:AZ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U3:AV3"/>
    <mergeCell ref="AW3:AX3"/>
    <mergeCell ref="CF2:CG2"/>
    <mergeCell ref="F3:G3"/>
    <mergeCell ref="L3:M3"/>
    <mergeCell ref="N3:O3"/>
    <mergeCell ref="P3:Q3"/>
    <mergeCell ref="R3:S3"/>
    <mergeCell ref="T3:U3"/>
    <mergeCell ref="V3:W3"/>
    <mergeCell ref="X3:Y3"/>
    <mergeCell ref="Z3:AA3"/>
    <mergeCell ref="BK2:BL2"/>
    <mergeCell ref="BM2:BN2"/>
    <mergeCell ref="BO2:BP2"/>
    <mergeCell ref="BQ2:BR2"/>
    <mergeCell ref="BS2:BT2"/>
    <mergeCell ref="BU2:BV2"/>
    <mergeCell ref="BI2:BJ2"/>
    <mergeCell ref="AL2:AM2"/>
    <mergeCell ref="AN2:AO2"/>
    <mergeCell ref="AP2:AQ2"/>
    <mergeCell ref="AR2:AS2"/>
    <mergeCell ref="AU2:AV2"/>
    <mergeCell ref="AW2:AX2"/>
    <mergeCell ref="AY2:AZ2"/>
    <mergeCell ref="BA2:BB2"/>
    <mergeCell ref="BC2:BD2"/>
    <mergeCell ref="BE2:BF2"/>
    <mergeCell ref="BG2:BH2"/>
    <mergeCell ref="AJ2:AK2"/>
    <mergeCell ref="B1:BV1"/>
    <mergeCell ref="BW1:CH1"/>
    <mergeCell ref="F2:G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</mergeCells>
  <conditionalFormatting sqref="K4">
    <cfRule type="cellIs" dxfId="19" priority="16" operator="lessThan">
      <formula>41.91</formula>
    </cfRule>
  </conditionalFormatting>
  <conditionalFormatting sqref="H4">
    <cfRule type="cellIs" dxfId="18" priority="15" operator="lessThan">
      <formula>4.22</formula>
    </cfRule>
  </conditionalFormatting>
  <conditionalFormatting sqref="I4">
    <cfRule type="cellIs" dxfId="17" priority="14" operator="lessThan">
      <formula>3.69</formula>
    </cfRule>
  </conditionalFormatting>
  <conditionalFormatting sqref="J4">
    <cfRule type="cellIs" dxfId="16" priority="13" operator="lessThan">
      <formula>65.48</formula>
    </cfRule>
  </conditionalFormatting>
  <conditionalFormatting sqref="L4:AA4">
    <cfRule type="cellIs" dxfId="15" priority="12" operator="greaterThan">
      <formula>0</formula>
    </cfRule>
  </conditionalFormatting>
  <conditionalFormatting sqref="AB4:AK4">
    <cfRule type="cellIs" dxfId="14" priority="4" operator="equal">
      <formula>0</formula>
    </cfRule>
  </conditionalFormatting>
  <conditionalFormatting sqref="BT4 BV4">
    <cfRule type="cellIs" dxfId="13" priority="3" operator="lessThan">
      <formula>100</formula>
    </cfRule>
  </conditionalFormatting>
  <conditionalFormatting sqref="BZ4">
    <cfRule type="containsText" dxfId="12" priority="1" operator="containsText" text="нет">
      <formula>NOT(ISERROR(SEARCH("нет",BZ4)))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A5" sqref="A5:D33"/>
    </sheetView>
  </sheetViews>
  <sheetFormatPr defaultRowHeight="15"/>
  <cols>
    <col min="2" max="4" width="18" customWidth="1"/>
    <col min="5" max="5" width="20.85546875" customWidth="1"/>
  </cols>
  <sheetData>
    <row r="1" spans="1:7" ht="18.75">
      <c r="A1" s="55">
        <v>1.9</v>
      </c>
    </row>
    <row r="2" spans="1:7" ht="36.75" customHeight="1" thickBot="1">
      <c r="A2" s="25" t="s">
        <v>121</v>
      </c>
      <c r="B2" s="157" t="s">
        <v>16</v>
      </c>
      <c r="C2" s="158"/>
      <c r="D2" s="159"/>
      <c r="E2" s="160" t="s">
        <v>149</v>
      </c>
      <c r="F2" s="59"/>
      <c r="G2" s="59"/>
    </row>
    <row r="3" spans="1:7" ht="15.75" thickBot="1">
      <c r="B3" s="56">
        <v>2015</v>
      </c>
      <c r="C3" s="56">
        <v>2016</v>
      </c>
      <c r="D3" s="56">
        <v>2017</v>
      </c>
      <c r="E3" s="161"/>
    </row>
    <row r="4" spans="1:7" ht="105.75" thickBot="1">
      <c r="A4" s="112" t="s">
        <v>156</v>
      </c>
      <c r="B4" s="79">
        <v>49</v>
      </c>
      <c r="C4" s="79">
        <v>49</v>
      </c>
      <c r="D4" s="79">
        <v>45</v>
      </c>
      <c r="E4" t="str">
        <f>IF(AND(C4&gt;B4,D4&gt;C4),"рост среднего балла ЕГЭ выпускников11 кл. по математике",IF(AND(C4&lt;B4,D4&lt;C4),"снижение среднего балла ЕГЭ выпускников 11 кл. по математике","Нет динамики"))</f>
        <v>Нет динамики</v>
      </c>
    </row>
    <row r="5" spans="1:7" ht="75.75" thickBot="1">
      <c r="A5" s="4" t="s">
        <v>122</v>
      </c>
      <c r="B5" s="93">
        <f>ROUND(AVERAGE(B4:B4),1)</f>
        <v>49</v>
      </c>
      <c r="C5" s="93">
        <f>ROUND(AVERAGE(C4:C4),1)</f>
        <v>49</v>
      </c>
      <c r="D5" s="93">
        <f>ROUND(AVERAGE(D4:D4),1)</f>
        <v>45</v>
      </c>
    </row>
    <row r="7" spans="1:7">
      <c r="A7" s="107" t="s">
        <v>151</v>
      </c>
    </row>
    <row r="36" spans="5:5">
      <c r="E36" s="108">
        <f>COUNTIF(E4:E33,"рост *")/COUNTA(E4:E33)</f>
        <v>0</v>
      </c>
    </row>
  </sheetData>
  <mergeCells count="2">
    <mergeCell ref="B2:D2"/>
    <mergeCell ref="E2:E3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"/>
  <sheetViews>
    <sheetView topLeftCell="A2" workbookViewId="0">
      <selection activeCell="A5" sqref="A5:G33"/>
    </sheetView>
  </sheetViews>
  <sheetFormatPr defaultRowHeight="15"/>
  <cols>
    <col min="2" max="7" width="12.5703125" customWidth="1"/>
  </cols>
  <sheetData>
    <row r="1" spans="1:7" ht="18.75">
      <c r="A1" s="58">
        <v>1.1000000000000001</v>
      </c>
    </row>
    <row r="2" spans="1:7" ht="48" customHeight="1" thickBot="1">
      <c r="A2" s="25" t="s">
        <v>121</v>
      </c>
      <c r="B2" s="162" t="s">
        <v>18</v>
      </c>
      <c r="C2" s="163"/>
      <c r="D2" s="163"/>
      <c r="E2" s="163"/>
      <c r="F2" s="163"/>
      <c r="G2" s="164"/>
    </row>
    <row r="3" spans="1:7" ht="15.75" thickBot="1">
      <c r="B3" s="121">
        <v>2015</v>
      </c>
      <c r="C3" s="116"/>
      <c r="D3" s="121">
        <v>2016</v>
      </c>
      <c r="E3" s="116"/>
      <c r="F3" s="121">
        <v>2017</v>
      </c>
      <c r="G3" s="116"/>
    </row>
    <row r="4" spans="1:7" ht="105.75" thickBot="1">
      <c r="A4" s="112" t="s">
        <v>156</v>
      </c>
      <c r="B4" s="80">
        <v>0</v>
      </c>
      <c r="C4" s="80">
        <v>0</v>
      </c>
      <c r="D4" s="80">
        <v>0</v>
      </c>
      <c r="E4" s="80">
        <v>0</v>
      </c>
      <c r="F4" s="80">
        <v>0</v>
      </c>
      <c r="G4" s="80">
        <v>0</v>
      </c>
    </row>
    <row r="5" spans="1:7" ht="75.75" thickBot="1">
      <c r="A5" s="4" t="s">
        <v>122</v>
      </c>
      <c r="B5" s="95">
        <f>SUBTOTAL(9,B4:B4)</f>
        <v>0</v>
      </c>
      <c r="C5" s="96"/>
      <c r="D5" s="95">
        <f>SUBTOTAL(9,D4:D4)</f>
        <v>0</v>
      </c>
      <c r="E5" s="96"/>
      <c r="F5" s="95">
        <f>SUBTOTAL(9,F4:F4)</f>
        <v>0</v>
      </c>
      <c r="G5" s="96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"/>
  <sheetViews>
    <sheetView topLeftCell="A2" workbookViewId="0">
      <selection activeCell="F10" sqref="F10"/>
    </sheetView>
  </sheetViews>
  <sheetFormatPr defaultRowHeight="15"/>
  <cols>
    <col min="2" max="7" width="14.28515625" customWidth="1"/>
  </cols>
  <sheetData>
    <row r="1" spans="1:7" ht="18.75">
      <c r="A1" s="55">
        <v>1.1100000000000001</v>
      </c>
    </row>
    <row r="2" spans="1:7" ht="51.75" customHeight="1" thickBot="1">
      <c r="A2" s="25" t="s">
        <v>121</v>
      </c>
      <c r="B2" s="162" t="s">
        <v>20</v>
      </c>
      <c r="C2" s="163"/>
      <c r="D2" s="163"/>
      <c r="E2" s="163"/>
      <c r="F2" s="163"/>
      <c r="G2" s="164"/>
    </row>
    <row r="3" spans="1:7" ht="15.75" thickBot="1">
      <c r="B3" s="121">
        <v>2015</v>
      </c>
      <c r="C3" s="116"/>
      <c r="D3" s="121">
        <v>2016</v>
      </c>
      <c r="E3" s="116"/>
      <c r="F3" s="121">
        <v>2017</v>
      </c>
      <c r="G3" s="116"/>
    </row>
    <row r="4" spans="1:7" ht="105.75" thickBot="1">
      <c r="A4" s="112" t="s">
        <v>156</v>
      </c>
      <c r="B4" s="80">
        <v>0</v>
      </c>
      <c r="C4" s="80">
        <v>0</v>
      </c>
      <c r="D4" s="80">
        <v>0</v>
      </c>
      <c r="E4" s="80">
        <v>0</v>
      </c>
      <c r="F4" s="80">
        <v>0</v>
      </c>
      <c r="G4" s="80">
        <v>0</v>
      </c>
    </row>
    <row r="5" spans="1:7" ht="75.75" thickBot="1">
      <c r="A5" s="4" t="s">
        <v>122</v>
      </c>
      <c r="B5" s="95">
        <f>SUBTOTAL(9,B4:B4)</f>
        <v>0</v>
      </c>
      <c r="C5" s="96"/>
      <c r="D5" s="95">
        <f>SUBTOTAL(9,D4:D4)</f>
        <v>0</v>
      </c>
      <c r="E5" s="96"/>
      <c r="F5" s="95">
        <f>SUBTOTAL(9,F4:F4)</f>
        <v>0</v>
      </c>
      <c r="G5" s="96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"/>
  <sheetViews>
    <sheetView topLeftCell="A2" workbookViewId="0">
      <selection activeCell="A5" sqref="A5:G33"/>
    </sheetView>
  </sheetViews>
  <sheetFormatPr defaultRowHeight="15"/>
  <cols>
    <col min="2" max="7" width="14.7109375" customWidth="1"/>
  </cols>
  <sheetData>
    <row r="1" spans="1:7" ht="18.75">
      <c r="A1" s="55">
        <v>1.1200000000000001</v>
      </c>
    </row>
    <row r="2" spans="1:7" ht="53.25" customHeight="1" thickBot="1">
      <c r="A2" s="25" t="s">
        <v>121</v>
      </c>
      <c r="B2" s="162" t="s">
        <v>22</v>
      </c>
      <c r="C2" s="163"/>
      <c r="D2" s="163"/>
      <c r="E2" s="163"/>
      <c r="F2" s="163"/>
      <c r="G2" s="164"/>
    </row>
    <row r="3" spans="1:7" ht="15.75" thickBot="1">
      <c r="B3" s="121">
        <v>2015</v>
      </c>
      <c r="C3" s="116"/>
      <c r="D3" s="121">
        <v>2016</v>
      </c>
      <c r="E3" s="116"/>
      <c r="F3" s="121">
        <v>2017</v>
      </c>
      <c r="G3" s="116"/>
    </row>
    <row r="4" spans="1:7" ht="105.75" thickBot="1">
      <c r="A4" s="112" t="s">
        <v>156</v>
      </c>
      <c r="B4" s="80">
        <v>0</v>
      </c>
      <c r="C4" s="80">
        <v>0</v>
      </c>
      <c r="D4" s="80">
        <v>0</v>
      </c>
      <c r="E4" s="80">
        <v>0</v>
      </c>
      <c r="F4" s="80">
        <v>0</v>
      </c>
      <c r="G4" s="80">
        <v>0</v>
      </c>
    </row>
    <row r="5" spans="1:7" ht="75.75" thickBot="1">
      <c r="A5" s="4" t="s">
        <v>122</v>
      </c>
      <c r="B5" s="95">
        <f>SUBTOTAL(9,B4:B4)</f>
        <v>0</v>
      </c>
      <c r="C5" s="96"/>
      <c r="D5" s="95">
        <f>SUBTOTAL(9,D4:D4)</f>
        <v>0</v>
      </c>
      <c r="E5" s="96"/>
      <c r="F5" s="95">
        <f>SUBTOTAL(9,F4:F4)</f>
        <v>0</v>
      </c>
      <c r="G5" s="96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"/>
  <sheetViews>
    <sheetView topLeftCell="A2" workbookViewId="0">
      <selection activeCell="A5" sqref="A5:G33"/>
    </sheetView>
  </sheetViews>
  <sheetFormatPr defaultRowHeight="15"/>
  <cols>
    <col min="2" max="7" width="14.7109375" customWidth="1"/>
  </cols>
  <sheetData>
    <row r="1" spans="1:7" ht="18.75">
      <c r="A1" s="55">
        <v>1.1299999999999999</v>
      </c>
    </row>
    <row r="2" spans="1:7" ht="52.5" customHeight="1" thickBot="1">
      <c r="A2" s="25" t="s">
        <v>121</v>
      </c>
      <c r="B2" s="162" t="s">
        <v>24</v>
      </c>
      <c r="C2" s="163"/>
      <c r="D2" s="163"/>
      <c r="E2" s="163"/>
      <c r="F2" s="163"/>
      <c r="G2" s="164"/>
    </row>
    <row r="3" spans="1:7" ht="15.75" thickBot="1">
      <c r="B3" s="121">
        <v>2015</v>
      </c>
      <c r="C3" s="116"/>
      <c r="D3" s="121">
        <v>2016</v>
      </c>
      <c r="E3" s="116"/>
      <c r="F3" s="121">
        <v>2017</v>
      </c>
      <c r="G3" s="116"/>
    </row>
    <row r="4" spans="1:7" ht="105.75" thickBot="1">
      <c r="A4" s="112" t="s">
        <v>156</v>
      </c>
      <c r="B4" s="81">
        <v>0</v>
      </c>
      <c r="C4" s="81">
        <v>0</v>
      </c>
      <c r="D4" s="81">
        <v>0</v>
      </c>
      <c r="E4" s="81">
        <v>0</v>
      </c>
      <c r="F4" s="81">
        <v>0</v>
      </c>
      <c r="G4" s="81">
        <v>0</v>
      </c>
    </row>
    <row r="5" spans="1:7" ht="75.75" thickBot="1">
      <c r="A5" s="4" t="s">
        <v>122</v>
      </c>
      <c r="B5" s="95">
        <f>SUBTOTAL(9,B4:B4)</f>
        <v>0</v>
      </c>
      <c r="C5" s="96"/>
      <c r="D5" s="95">
        <f>SUBTOTAL(9,D4:D4)</f>
        <v>0</v>
      </c>
      <c r="E5" s="96"/>
      <c r="F5" s="95">
        <f>SUBTOTAL(9,F4:F4)</f>
        <v>0</v>
      </c>
      <c r="G5" s="96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A5" sqref="A5:G33"/>
    </sheetView>
  </sheetViews>
  <sheetFormatPr defaultRowHeight="15"/>
  <cols>
    <col min="2" max="7" width="15" customWidth="1"/>
    <col min="8" max="8" width="29.5703125" customWidth="1"/>
  </cols>
  <sheetData>
    <row r="1" spans="1:8" ht="18.75">
      <c r="A1" s="55">
        <v>1.1399999999999999</v>
      </c>
    </row>
    <row r="2" spans="1:8" ht="36.75" customHeight="1" thickBot="1">
      <c r="A2" s="25" t="s">
        <v>121</v>
      </c>
      <c r="B2" s="162" t="s">
        <v>26</v>
      </c>
      <c r="C2" s="163"/>
      <c r="D2" s="163"/>
      <c r="E2" s="163"/>
      <c r="F2" s="163"/>
      <c r="G2" s="164"/>
      <c r="H2" s="167" t="s">
        <v>149</v>
      </c>
    </row>
    <row r="3" spans="1:8" ht="15.75" thickBot="1">
      <c r="B3" s="165">
        <v>2015</v>
      </c>
      <c r="C3" s="166"/>
      <c r="D3" s="165">
        <v>2016</v>
      </c>
      <c r="E3" s="166"/>
      <c r="F3" s="165">
        <v>2017</v>
      </c>
      <c r="G3" s="166"/>
      <c r="H3" s="168"/>
    </row>
    <row r="4" spans="1:8" ht="105.75" thickBot="1">
      <c r="A4" s="112" t="s">
        <v>156</v>
      </c>
      <c r="B4" s="80">
        <v>0</v>
      </c>
      <c r="C4" s="80">
        <v>0</v>
      </c>
      <c r="D4" s="80">
        <v>0</v>
      </c>
      <c r="E4" s="80">
        <v>0</v>
      </c>
      <c r="F4" s="80">
        <v>0</v>
      </c>
      <c r="G4" s="80">
        <v>0</v>
      </c>
      <c r="H4" t="str">
        <f>(IF(AND(E4&gt;C4,G4&gt;E4),"рост числа выпускников 11 кл, не получивших аттестаты",IF(AND(E4&lt;C4,G4&lt;E4),"снижение  числа выпускников 11 кл, не получивших аттестаты",IF(AND(C4=0,E4=0,G4=0),"все получают аттестаты","нет динамики"))))</f>
        <v>все получают аттестаты</v>
      </c>
    </row>
    <row r="5" spans="1:8" ht="75.75" thickBot="1">
      <c r="A5" s="4" t="s">
        <v>122</v>
      </c>
      <c r="B5" s="95">
        <f>SUBTOTAL(9,B4:B4)</f>
        <v>0</v>
      </c>
      <c r="C5" s="96"/>
      <c r="D5" s="95">
        <f>SUBTOTAL(9,D4:D4)</f>
        <v>0</v>
      </c>
      <c r="E5" s="96"/>
      <c r="F5" s="95">
        <f>SUBTOTAL(9,F4:F4)</f>
        <v>0</v>
      </c>
      <c r="G5" s="96"/>
    </row>
    <row r="7" spans="1:8">
      <c r="A7" s="107" t="s">
        <v>152</v>
      </c>
    </row>
    <row r="36" spans="8:8">
      <c r="H36" s="108">
        <f>COUNTIF(H4:H33,"все получают аттестаты")/COUNTA(H4:H33)</f>
        <v>1</v>
      </c>
    </row>
  </sheetData>
  <mergeCells count="5">
    <mergeCell ref="B3:C3"/>
    <mergeCell ref="D3:E3"/>
    <mergeCell ref="F3:G3"/>
    <mergeCell ref="B2:G2"/>
    <mergeCell ref="H2:H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A5" sqref="A5:G33"/>
    </sheetView>
  </sheetViews>
  <sheetFormatPr defaultRowHeight="15"/>
  <cols>
    <col min="2" max="7" width="13.85546875" customWidth="1"/>
    <col min="8" max="8" width="25.28515625" customWidth="1"/>
  </cols>
  <sheetData>
    <row r="1" spans="1:7" ht="18.75">
      <c r="A1" s="55">
        <v>1.1499999999999999</v>
      </c>
    </row>
    <row r="2" spans="1:7" ht="36.75" customHeight="1" thickBot="1">
      <c r="A2" s="25" t="s">
        <v>121</v>
      </c>
      <c r="B2" s="162" t="s">
        <v>29</v>
      </c>
      <c r="C2" s="163"/>
      <c r="D2" s="163"/>
      <c r="E2" s="163"/>
      <c r="F2" s="163"/>
      <c r="G2" s="164"/>
    </row>
    <row r="3" spans="1:7" ht="15.75" thickBot="1">
      <c r="B3" s="121">
        <v>2015</v>
      </c>
      <c r="C3" s="116"/>
      <c r="D3" s="121">
        <v>2016</v>
      </c>
      <c r="E3" s="116"/>
      <c r="F3" s="121">
        <v>2017</v>
      </c>
      <c r="G3" s="116"/>
    </row>
    <row r="4" spans="1:7" ht="105.75" thickBot="1">
      <c r="A4" s="112" t="s">
        <v>156</v>
      </c>
      <c r="B4" s="80">
        <v>0</v>
      </c>
      <c r="C4" s="80">
        <v>0</v>
      </c>
      <c r="D4" s="80">
        <v>0</v>
      </c>
      <c r="E4" s="80">
        <v>0</v>
      </c>
      <c r="F4" s="80">
        <v>0</v>
      </c>
      <c r="G4" s="80">
        <v>0</v>
      </c>
    </row>
    <row r="5" spans="1:7" ht="75.75" thickBot="1">
      <c r="A5" s="4" t="s">
        <v>122</v>
      </c>
      <c r="B5" s="95">
        <f>SUBTOTAL(9,B4:B4)</f>
        <v>0</v>
      </c>
      <c r="C5" s="96"/>
      <c r="D5" s="95">
        <f>SUBTOTAL(9,D4:D4)</f>
        <v>0</v>
      </c>
      <c r="E5" s="96"/>
      <c r="F5" s="95">
        <f>SUBTOTAL(9,F4:F4)</f>
        <v>0</v>
      </c>
      <c r="G5" s="96"/>
    </row>
    <row r="7" spans="1:7">
      <c r="A7" s="107" t="s">
        <v>152</v>
      </c>
    </row>
    <row r="36" spans="8:8">
      <c r="H36" s="108" t="e">
        <f>COUNTIF(H4:H33,"все получают аттестаты")/COUNTA(H4:H33)</f>
        <v>#DIV/0!</v>
      </c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A5" sqref="A5:G33"/>
    </sheetView>
  </sheetViews>
  <sheetFormatPr defaultRowHeight="15"/>
  <cols>
    <col min="2" max="7" width="14.28515625" customWidth="1"/>
  </cols>
  <sheetData>
    <row r="1" spans="1:7" ht="18.75">
      <c r="A1" s="55">
        <v>1.1599999999999999</v>
      </c>
    </row>
    <row r="2" spans="1:7" ht="36.75" customHeight="1" thickBot="1">
      <c r="A2" s="25" t="s">
        <v>121</v>
      </c>
      <c r="B2" s="169" t="s">
        <v>30</v>
      </c>
      <c r="C2" s="170"/>
      <c r="D2" s="170"/>
      <c r="E2" s="170"/>
      <c r="F2" s="170"/>
      <c r="G2" s="171"/>
    </row>
    <row r="3" spans="1:7" ht="15.75" thickBot="1">
      <c r="B3" s="123">
        <v>2015</v>
      </c>
      <c r="C3" s="116"/>
      <c r="D3" s="123">
        <v>2016</v>
      </c>
      <c r="E3" s="116"/>
      <c r="F3" s="123">
        <v>2017</v>
      </c>
      <c r="G3" s="116"/>
    </row>
    <row r="4" spans="1:7" ht="105.75" thickBot="1">
      <c r="A4" s="112" t="s">
        <v>156</v>
      </c>
      <c r="B4" s="82">
        <v>0</v>
      </c>
      <c r="C4" s="82">
        <v>0</v>
      </c>
      <c r="D4" s="82">
        <v>0</v>
      </c>
      <c r="E4" s="82">
        <v>0</v>
      </c>
      <c r="F4" s="82">
        <v>0</v>
      </c>
      <c r="G4" s="82">
        <v>0</v>
      </c>
    </row>
    <row r="5" spans="1:7" ht="75.75" thickBot="1">
      <c r="A5" s="4" t="s">
        <v>122</v>
      </c>
      <c r="B5" s="95">
        <f>SUBTOTAL(9,B4:B4)</f>
        <v>0</v>
      </c>
      <c r="C5" s="96"/>
      <c r="D5" s="95">
        <f>SUBTOTAL(9,D4:D4)</f>
        <v>0</v>
      </c>
      <c r="E5" s="96"/>
      <c r="F5" s="95">
        <f>SUBTOTAL(9,F4:F4)</f>
        <v>0</v>
      </c>
      <c r="G5" s="96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A5" sqref="A5:G33"/>
    </sheetView>
  </sheetViews>
  <sheetFormatPr defaultRowHeight="15"/>
  <cols>
    <col min="2" max="7" width="14.140625" customWidth="1"/>
  </cols>
  <sheetData>
    <row r="1" spans="1:7" ht="18.75">
      <c r="A1" s="55">
        <v>1.17</v>
      </c>
    </row>
    <row r="2" spans="1:7" ht="36.75" customHeight="1" thickBot="1">
      <c r="A2" s="25" t="s">
        <v>121</v>
      </c>
      <c r="B2" s="169" t="s">
        <v>32</v>
      </c>
      <c r="C2" s="170"/>
      <c r="D2" s="170"/>
      <c r="E2" s="170"/>
      <c r="F2" s="170"/>
      <c r="G2" s="171"/>
    </row>
    <row r="3" spans="1:7" ht="15.75" thickBot="1">
      <c r="B3" s="123">
        <v>2015</v>
      </c>
      <c r="C3" s="116"/>
      <c r="D3" s="123">
        <v>2016</v>
      </c>
      <c r="E3" s="116"/>
      <c r="F3" s="123">
        <v>2017</v>
      </c>
      <c r="G3" s="116"/>
    </row>
    <row r="4" spans="1:7" ht="105.75" thickBot="1">
      <c r="A4" s="112" t="s">
        <v>156</v>
      </c>
      <c r="B4" s="82">
        <v>0</v>
      </c>
      <c r="C4" s="82">
        <v>0</v>
      </c>
      <c r="D4" s="82">
        <v>0</v>
      </c>
      <c r="E4" s="82">
        <v>0</v>
      </c>
      <c r="F4" s="82">
        <v>0</v>
      </c>
      <c r="G4" s="82">
        <v>0</v>
      </c>
    </row>
    <row r="5" spans="1:7" ht="75.75" thickBot="1">
      <c r="A5" s="4" t="s">
        <v>122</v>
      </c>
      <c r="B5" s="95">
        <f>SUBTOTAL(9,B4:B4)</f>
        <v>0</v>
      </c>
      <c r="C5" s="96"/>
      <c r="D5" s="95">
        <f>SUBTOTAL(9,D4:D4)</f>
        <v>0</v>
      </c>
      <c r="E5" s="96"/>
      <c r="F5" s="95">
        <f>SUBTOTAL(9,F4:F4)</f>
        <v>0</v>
      </c>
      <c r="G5" s="96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A5" sqref="A5:G33"/>
    </sheetView>
  </sheetViews>
  <sheetFormatPr defaultRowHeight="15"/>
  <cols>
    <col min="2" max="7" width="13.7109375" customWidth="1"/>
  </cols>
  <sheetData>
    <row r="1" spans="1:8" ht="18.75">
      <c r="A1" s="55">
        <v>1.18</v>
      </c>
    </row>
    <row r="2" spans="1:8" ht="40.5" customHeight="1" thickBot="1">
      <c r="A2" s="65" t="s">
        <v>121</v>
      </c>
      <c r="B2" s="172" t="s">
        <v>34</v>
      </c>
      <c r="C2" s="173"/>
      <c r="D2" s="173"/>
      <c r="E2" s="173"/>
      <c r="F2" s="173"/>
      <c r="G2" s="174"/>
    </row>
    <row r="3" spans="1:8" ht="15.75" thickBot="1">
      <c r="B3" s="115">
        <v>2015</v>
      </c>
      <c r="C3" s="116"/>
      <c r="D3" s="115">
        <v>2016</v>
      </c>
      <c r="E3" s="116"/>
      <c r="F3" s="115">
        <v>2017</v>
      </c>
      <c r="G3" s="116"/>
    </row>
    <row r="4" spans="1:8" ht="105.75" thickBot="1">
      <c r="A4" s="112" t="s">
        <v>155</v>
      </c>
      <c r="B4" s="83">
        <v>113</v>
      </c>
      <c r="C4" s="83"/>
      <c r="D4" s="83">
        <v>106</v>
      </c>
      <c r="E4" s="83"/>
      <c r="F4" s="83">
        <v>96</v>
      </c>
      <c r="G4" s="83"/>
    </row>
    <row r="5" spans="1:8" ht="75.75" thickBot="1">
      <c r="A5" s="4" t="s">
        <v>122</v>
      </c>
      <c r="B5" s="95">
        <f>SUBTOTAL(9,B4:B4)</f>
        <v>113</v>
      </c>
      <c r="C5" s="96"/>
      <c r="D5" s="95">
        <f>SUBTOTAL(9,D4:D4)</f>
        <v>106</v>
      </c>
      <c r="E5" s="96"/>
      <c r="F5" s="95">
        <f>SUBTOTAL(9,F4:F4)</f>
        <v>96</v>
      </c>
      <c r="G5" s="96"/>
    </row>
    <row r="13" spans="1:8">
      <c r="H13" s="52"/>
    </row>
    <row r="14" spans="1:8">
      <c r="H14" s="52"/>
    </row>
    <row r="15" spans="1:8">
      <c r="H15" s="52"/>
    </row>
    <row r="16" spans="1:8">
      <c r="H16" s="52"/>
    </row>
    <row r="17" spans="8:8">
      <c r="H17" s="52"/>
    </row>
    <row r="18" spans="8:8">
      <c r="H18" s="52"/>
    </row>
  </sheetData>
  <mergeCells count="4">
    <mergeCell ref="B3:C3"/>
    <mergeCell ref="D3:E3"/>
    <mergeCell ref="F3:G3"/>
    <mergeCell ref="B2:G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9"/>
  <sheetViews>
    <sheetView topLeftCell="BP1" zoomScale="70" zoomScaleNormal="70" workbookViewId="0">
      <selection activeCell="CH5" sqref="CH5"/>
    </sheetView>
  </sheetViews>
  <sheetFormatPr defaultRowHeight="15"/>
  <cols>
    <col min="1" max="1" width="15.5703125" customWidth="1"/>
  </cols>
  <sheetData>
    <row r="1" spans="1:86" ht="19.5" thickBot="1">
      <c r="B1" s="117" t="s">
        <v>118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8" t="s">
        <v>119</v>
      </c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</row>
    <row r="2" spans="1:86" ht="19.5" thickBot="1">
      <c r="A2" s="24" t="s">
        <v>120</v>
      </c>
      <c r="B2" s="53" t="s">
        <v>2</v>
      </c>
      <c r="C2" s="53" t="s">
        <v>3</v>
      </c>
      <c r="D2" s="53" t="s">
        <v>5</v>
      </c>
      <c r="E2" s="53" t="s">
        <v>7</v>
      </c>
      <c r="F2" s="119" t="s">
        <v>9</v>
      </c>
      <c r="G2" s="120"/>
      <c r="H2" s="56" t="s">
        <v>11</v>
      </c>
      <c r="I2" s="56" t="s">
        <v>13</v>
      </c>
      <c r="J2" s="56" t="s">
        <v>15</v>
      </c>
      <c r="K2" s="56" t="s">
        <v>17</v>
      </c>
      <c r="L2" s="121" t="s">
        <v>19</v>
      </c>
      <c r="M2" s="116"/>
      <c r="N2" s="121" t="s">
        <v>21</v>
      </c>
      <c r="O2" s="116"/>
      <c r="P2" s="121" t="s">
        <v>23</v>
      </c>
      <c r="Q2" s="116"/>
      <c r="R2" s="121" t="s">
        <v>25</v>
      </c>
      <c r="S2" s="116"/>
      <c r="T2" s="122" t="s">
        <v>27</v>
      </c>
      <c r="U2" s="116"/>
      <c r="V2" s="121" t="s">
        <v>28</v>
      </c>
      <c r="W2" s="116"/>
      <c r="X2" s="123" t="s">
        <v>31</v>
      </c>
      <c r="Y2" s="116"/>
      <c r="Z2" s="123" t="s">
        <v>33</v>
      </c>
      <c r="AA2" s="116"/>
      <c r="AB2" s="115" t="s">
        <v>35</v>
      </c>
      <c r="AC2" s="116"/>
      <c r="AD2" s="115" t="s">
        <v>37</v>
      </c>
      <c r="AE2" s="116"/>
      <c r="AF2" s="115" t="s">
        <v>39</v>
      </c>
      <c r="AG2" s="116"/>
      <c r="AH2" s="115" t="s">
        <v>41</v>
      </c>
      <c r="AI2" s="116"/>
      <c r="AJ2" s="115" t="s">
        <v>43</v>
      </c>
      <c r="AK2" s="116"/>
      <c r="AL2" s="126" t="s">
        <v>45</v>
      </c>
      <c r="AM2" s="127"/>
      <c r="AN2" s="126" t="s">
        <v>47</v>
      </c>
      <c r="AO2" s="127"/>
      <c r="AP2" s="126" t="s">
        <v>49</v>
      </c>
      <c r="AQ2" s="127"/>
      <c r="AR2" s="126" t="s">
        <v>51</v>
      </c>
      <c r="AS2" s="127"/>
      <c r="AT2" s="74" t="s">
        <v>53</v>
      </c>
      <c r="AU2" s="128" t="s">
        <v>57</v>
      </c>
      <c r="AV2" s="116"/>
      <c r="AW2" s="129" t="s">
        <v>56</v>
      </c>
      <c r="AX2" s="116"/>
      <c r="AY2" s="129" t="s">
        <v>59</v>
      </c>
      <c r="AZ2" s="116"/>
      <c r="BA2" s="129" t="s">
        <v>61</v>
      </c>
      <c r="BB2" s="116"/>
      <c r="BC2" s="129" t="s">
        <v>63</v>
      </c>
      <c r="BD2" s="116"/>
      <c r="BE2" s="129" t="s">
        <v>65</v>
      </c>
      <c r="BF2" s="116"/>
      <c r="BG2" s="129" t="s">
        <v>67</v>
      </c>
      <c r="BH2" s="130"/>
      <c r="BI2" s="124" t="s">
        <v>69</v>
      </c>
      <c r="BJ2" s="125"/>
      <c r="BK2" s="137" t="s">
        <v>71</v>
      </c>
      <c r="BL2" s="116"/>
      <c r="BM2" s="129" t="s">
        <v>73</v>
      </c>
      <c r="BN2" s="116"/>
      <c r="BO2" s="129" t="s">
        <v>75</v>
      </c>
      <c r="BP2" s="116"/>
      <c r="BQ2" s="129" t="s">
        <v>77</v>
      </c>
      <c r="BR2" s="116"/>
      <c r="BS2" s="128" t="s">
        <v>79</v>
      </c>
      <c r="BT2" s="116"/>
      <c r="BU2" s="129" t="s">
        <v>81</v>
      </c>
      <c r="BV2" s="116"/>
      <c r="BW2" s="61" t="s">
        <v>83</v>
      </c>
      <c r="BX2" s="64" t="s">
        <v>85</v>
      </c>
      <c r="BY2" s="64" t="s">
        <v>87</v>
      </c>
      <c r="BZ2" s="64" t="s">
        <v>89</v>
      </c>
      <c r="CA2" s="64" t="s">
        <v>91</v>
      </c>
      <c r="CB2" s="64" t="s">
        <v>93</v>
      </c>
      <c r="CC2" s="64" t="s">
        <v>95</v>
      </c>
      <c r="CD2" s="64" t="s">
        <v>97</v>
      </c>
      <c r="CE2" s="63" t="s">
        <v>99</v>
      </c>
      <c r="CF2" s="131" t="s">
        <v>101</v>
      </c>
      <c r="CG2" s="116"/>
      <c r="CH2" s="75" t="s">
        <v>103</v>
      </c>
    </row>
    <row r="3" spans="1:86" ht="19.5" thickBot="1">
      <c r="A3" s="25" t="s">
        <v>121</v>
      </c>
      <c r="B3" s="26" t="s">
        <v>0</v>
      </c>
      <c r="C3" s="26" t="s">
        <v>1</v>
      </c>
      <c r="D3" s="26" t="s">
        <v>4</v>
      </c>
      <c r="E3" s="26" t="s">
        <v>6</v>
      </c>
      <c r="F3" s="132" t="s">
        <v>8</v>
      </c>
      <c r="G3" s="133"/>
      <c r="H3" s="27" t="s">
        <v>10</v>
      </c>
      <c r="I3" s="27" t="s">
        <v>12</v>
      </c>
      <c r="J3" s="27" t="s">
        <v>14</v>
      </c>
      <c r="K3" s="27" t="s">
        <v>16</v>
      </c>
      <c r="L3" s="134" t="s">
        <v>18</v>
      </c>
      <c r="M3" s="135"/>
      <c r="N3" s="134" t="s">
        <v>20</v>
      </c>
      <c r="O3" s="135"/>
      <c r="P3" s="134" t="s">
        <v>22</v>
      </c>
      <c r="Q3" s="135"/>
      <c r="R3" s="134" t="s">
        <v>24</v>
      </c>
      <c r="S3" s="135"/>
      <c r="T3" s="134" t="s">
        <v>26</v>
      </c>
      <c r="U3" s="135"/>
      <c r="V3" s="134" t="s">
        <v>29</v>
      </c>
      <c r="W3" s="135"/>
      <c r="X3" s="136" t="s">
        <v>30</v>
      </c>
      <c r="Y3" s="135"/>
      <c r="Z3" s="136" t="s">
        <v>32</v>
      </c>
      <c r="AA3" s="135"/>
      <c r="AB3" s="139" t="s">
        <v>34</v>
      </c>
      <c r="AC3" s="135"/>
      <c r="AD3" s="139" t="s">
        <v>36</v>
      </c>
      <c r="AE3" s="135"/>
      <c r="AF3" s="139" t="s">
        <v>38</v>
      </c>
      <c r="AG3" s="135"/>
      <c r="AH3" s="139" t="s">
        <v>40</v>
      </c>
      <c r="AI3" s="135"/>
      <c r="AJ3" s="139" t="s">
        <v>42</v>
      </c>
      <c r="AK3" s="135"/>
      <c r="AL3" s="140" t="s">
        <v>44</v>
      </c>
      <c r="AM3" s="141"/>
      <c r="AN3" s="140" t="s">
        <v>46</v>
      </c>
      <c r="AO3" s="141"/>
      <c r="AP3" s="140" t="s">
        <v>48</v>
      </c>
      <c r="AQ3" s="141"/>
      <c r="AR3" s="140" t="s">
        <v>50</v>
      </c>
      <c r="AS3" s="141"/>
      <c r="AT3" s="28" t="s">
        <v>52</v>
      </c>
      <c r="AU3" s="138" t="s">
        <v>54</v>
      </c>
      <c r="AV3" s="135"/>
      <c r="AW3" s="138" t="s">
        <v>55</v>
      </c>
      <c r="AX3" s="135"/>
      <c r="AY3" s="138" t="s">
        <v>58</v>
      </c>
      <c r="AZ3" s="135"/>
      <c r="BA3" s="138" t="s">
        <v>60</v>
      </c>
      <c r="BB3" s="135"/>
      <c r="BC3" s="138" t="s">
        <v>62</v>
      </c>
      <c r="BD3" s="135"/>
      <c r="BE3" s="138" t="s">
        <v>64</v>
      </c>
      <c r="BF3" s="135"/>
      <c r="BG3" s="138" t="s">
        <v>66</v>
      </c>
      <c r="BH3" s="143"/>
      <c r="BI3" s="144" t="s">
        <v>68</v>
      </c>
      <c r="BJ3" s="145"/>
      <c r="BK3" s="146" t="s">
        <v>70</v>
      </c>
      <c r="BL3" s="135"/>
      <c r="BM3" s="138" t="s">
        <v>72</v>
      </c>
      <c r="BN3" s="135"/>
      <c r="BO3" s="138" t="s">
        <v>74</v>
      </c>
      <c r="BP3" s="135"/>
      <c r="BQ3" s="138" t="s">
        <v>76</v>
      </c>
      <c r="BR3" s="135"/>
      <c r="BS3" s="138" t="s">
        <v>78</v>
      </c>
      <c r="BT3" s="135"/>
      <c r="BU3" s="138" t="s">
        <v>80</v>
      </c>
      <c r="BV3" s="135"/>
      <c r="BW3" s="29" t="s">
        <v>82</v>
      </c>
      <c r="BX3" s="30" t="s">
        <v>84</v>
      </c>
      <c r="BY3" s="30" t="s">
        <v>86</v>
      </c>
      <c r="BZ3" s="30" t="s">
        <v>88</v>
      </c>
      <c r="CA3" s="30" t="s">
        <v>90</v>
      </c>
      <c r="CB3" s="30" t="s">
        <v>92</v>
      </c>
      <c r="CC3" s="30" t="s">
        <v>94</v>
      </c>
      <c r="CD3" s="30" t="s">
        <v>96</v>
      </c>
      <c r="CE3" s="32" t="s">
        <v>98</v>
      </c>
      <c r="CF3" s="142" t="s">
        <v>100</v>
      </c>
      <c r="CG3" s="135"/>
      <c r="CH3" s="36" t="s">
        <v>102</v>
      </c>
    </row>
    <row r="4" spans="1:86" ht="75.75" thickBot="1">
      <c r="A4" s="112" t="s">
        <v>155</v>
      </c>
      <c r="B4" s="10">
        <v>108</v>
      </c>
      <c r="C4" s="10">
        <v>35</v>
      </c>
      <c r="D4" s="10">
        <v>36</v>
      </c>
      <c r="E4" s="10">
        <v>17</v>
      </c>
      <c r="F4" s="49">
        <v>39</v>
      </c>
      <c r="G4" s="49">
        <v>36.200000000000003</v>
      </c>
      <c r="H4" s="11">
        <v>3.91</v>
      </c>
      <c r="I4" s="11">
        <v>3.36</v>
      </c>
      <c r="J4" s="11">
        <v>63</v>
      </c>
      <c r="K4" s="11">
        <v>49</v>
      </c>
      <c r="L4" s="12">
        <v>0</v>
      </c>
      <c r="M4" s="13">
        <v>0</v>
      </c>
      <c r="N4" s="12">
        <v>0</v>
      </c>
      <c r="O4" s="13">
        <v>0</v>
      </c>
      <c r="P4" s="12">
        <v>0</v>
      </c>
      <c r="Q4" s="13">
        <v>0</v>
      </c>
      <c r="R4" s="47">
        <v>0</v>
      </c>
      <c r="S4" s="48">
        <v>0</v>
      </c>
      <c r="T4" s="12">
        <v>0</v>
      </c>
      <c r="U4" s="13">
        <v>0</v>
      </c>
      <c r="V4" s="12">
        <v>0</v>
      </c>
      <c r="W4" s="13">
        <v>0</v>
      </c>
      <c r="X4" s="14">
        <v>0</v>
      </c>
      <c r="Y4" s="15">
        <v>0</v>
      </c>
      <c r="Z4" s="14">
        <v>0</v>
      </c>
      <c r="AA4" s="15">
        <v>0</v>
      </c>
      <c r="AB4" s="16">
        <v>106</v>
      </c>
      <c r="AC4" s="17">
        <v>98.1</v>
      </c>
      <c r="AD4" s="16">
        <v>63</v>
      </c>
      <c r="AE4" s="17">
        <v>59.4</v>
      </c>
      <c r="AF4" s="16">
        <v>6</v>
      </c>
      <c r="AG4" s="17">
        <v>9.5</v>
      </c>
      <c r="AH4" s="16">
        <v>3</v>
      </c>
      <c r="AI4" s="17">
        <v>4.76</v>
      </c>
      <c r="AJ4" s="16">
        <v>0</v>
      </c>
      <c r="AK4" s="17">
        <v>0</v>
      </c>
      <c r="AL4" s="39">
        <v>0</v>
      </c>
      <c r="AM4" s="40">
        <v>0</v>
      </c>
      <c r="AN4" s="39">
        <v>11</v>
      </c>
      <c r="AO4" s="40">
        <v>10.199999999999999</v>
      </c>
      <c r="AP4" s="39">
        <v>0</v>
      </c>
      <c r="AQ4" s="40">
        <v>0</v>
      </c>
      <c r="AR4" s="39">
        <v>0</v>
      </c>
      <c r="AS4" s="40">
        <v>0</v>
      </c>
      <c r="AT4" s="18">
        <v>15</v>
      </c>
      <c r="AU4" s="19">
        <v>11</v>
      </c>
      <c r="AV4" s="20">
        <v>73.3</v>
      </c>
      <c r="AW4" s="19">
        <v>11</v>
      </c>
      <c r="AX4" s="20">
        <v>73.3</v>
      </c>
      <c r="AY4" s="19">
        <v>4</v>
      </c>
      <c r="AZ4" s="20">
        <v>26.7</v>
      </c>
      <c r="BA4" s="19">
        <v>4</v>
      </c>
      <c r="BB4" s="20">
        <v>26.7</v>
      </c>
      <c r="BC4" s="19">
        <v>13</v>
      </c>
      <c r="BD4" s="20">
        <v>86.6</v>
      </c>
      <c r="BE4" s="19">
        <v>9</v>
      </c>
      <c r="BF4" s="20">
        <v>60</v>
      </c>
      <c r="BG4" s="42">
        <v>4</v>
      </c>
      <c r="BH4" s="44">
        <v>26</v>
      </c>
      <c r="BI4" s="42"/>
      <c r="BJ4" s="43"/>
      <c r="BK4" s="42">
        <v>1</v>
      </c>
      <c r="BL4" s="43">
        <v>6</v>
      </c>
      <c r="BM4" s="19">
        <v>1</v>
      </c>
      <c r="BN4" s="20">
        <v>6</v>
      </c>
      <c r="BO4" s="19">
        <v>1</v>
      </c>
      <c r="BP4" s="20">
        <v>6</v>
      </c>
      <c r="BQ4" s="19">
        <v>1</v>
      </c>
      <c r="BR4" s="20">
        <v>6</v>
      </c>
      <c r="BS4" s="19">
        <v>15</v>
      </c>
      <c r="BT4" s="20">
        <v>100</v>
      </c>
      <c r="BU4" s="19">
        <v>15</v>
      </c>
      <c r="BV4" s="20">
        <v>100</v>
      </c>
      <c r="BW4" s="21">
        <v>4.1500000000000004</v>
      </c>
      <c r="BX4" s="22">
        <v>2613</v>
      </c>
      <c r="BY4" s="22">
        <v>0</v>
      </c>
      <c r="BZ4" s="22">
        <v>1</v>
      </c>
      <c r="CA4" s="22">
        <v>1</v>
      </c>
      <c r="CB4" s="22">
        <v>1</v>
      </c>
      <c r="CC4" s="22">
        <v>0</v>
      </c>
      <c r="CD4" s="22">
        <v>1</v>
      </c>
      <c r="CE4" s="33">
        <v>1</v>
      </c>
      <c r="CF4" s="21">
        <v>108</v>
      </c>
      <c r="CG4" s="23">
        <v>100</v>
      </c>
      <c r="CH4" s="37">
        <v>25.11</v>
      </c>
    </row>
    <row r="5" spans="1:86" ht="45.75" thickBot="1">
      <c r="A5" s="4" t="s">
        <v>122</v>
      </c>
      <c r="B5" s="5">
        <f>SUM(B4:B4)</f>
        <v>108</v>
      </c>
      <c r="C5" s="5">
        <f>SUM(C4:C4)</f>
        <v>35</v>
      </c>
      <c r="D5" s="5">
        <f>SUM(D4:D4)</f>
        <v>36</v>
      </c>
      <c r="E5" s="5">
        <f>SUM(E4:E4)</f>
        <v>17</v>
      </c>
      <c r="F5" s="6">
        <f>SUBTOTAL(9,F4:F4)</f>
        <v>39</v>
      </c>
      <c r="G5" s="7">
        <f>ROUND(F5/B5*100,1)</f>
        <v>36.1</v>
      </c>
      <c r="H5" s="5">
        <f>ROUND(AVERAGE(H4:H4),1)</f>
        <v>3.9</v>
      </c>
      <c r="I5" s="5">
        <f>ROUND(AVERAGE(I4:I4),1)</f>
        <v>3.4</v>
      </c>
      <c r="J5" s="5">
        <f>ROUND(AVERAGE(J4:J4),1)</f>
        <v>63</v>
      </c>
      <c r="K5" s="5">
        <f>ROUND(AVERAGE(K4:K4),1)</f>
        <v>49</v>
      </c>
      <c r="L5" s="6">
        <f>SUBTOTAL(9,L4:L4)</f>
        <v>0</v>
      </c>
      <c r="M5" s="7">
        <v>0</v>
      </c>
      <c r="N5" s="6">
        <f>SUBTOTAL(9,N4:N4)</f>
        <v>0</v>
      </c>
      <c r="O5" s="7">
        <v>0</v>
      </c>
      <c r="P5" s="6">
        <f>SUBTOTAL(9,P4:P4)</f>
        <v>0</v>
      </c>
      <c r="Q5" s="7">
        <v>0</v>
      </c>
      <c r="R5" s="6">
        <f>SUBTOTAL(9,R4:R4)</f>
        <v>0</v>
      </c>
      <c r="S5" s="7">
        <v>0</v>
      </c>
      <c r="T5" s="6">
        <v>0</v>
      </c>
      <c r="U5" s="7">
        <v>0</v>
      </c>
      <c r="V5" s="6">
        <v>0</v>
      </c>
      <c r="W5" s="7">
        <v>0</v>
      </c>
      <c r="X5" s="6">
        <v>0</v>
      </c>
      <c r="Y5" s="7">
        <v>0</v>
      </c>
      <c r="Z5" s="6">
        <v>0</v>
      </c>
      <c r="AA5" s="7">
        <v>0</v>
      </c>
      <c r="AB5" s="6">
        <v>106</v>
      </c>
      <c r="AC5" s="7">
        <v>98.1</v>
      </c>
      <c r="AD5" s="6">
        <v>63</v>
      </c>
      <c r="AE5" s="7">
        <v>59.4</v>
      </c>
      <c r="AF5" s="6">
        <v>6</v>
      </c>
      <c r="AG5" s="7">
        <v>9.5</v>
      </c>
      <c r="AH5" s="6">
        <v>3</v>
      </c>
      <c r="AI5" s="7">
        <v>4.76</v>
      </c>
      <c r="AJ5" s="6">
        <v>0</v>
      </c>
      <c r="AK5" s="7">
        <v>0</v>
      </c>
      <c r="AL5" s="6">
        <v>0</v>
      </c>
      <c r="AM5" s="7">
        <v>0</v>
      </c>
      <c r="AN5" s="6">
        <v>11</v>
      </c>
      <c r="AO5" s="7">
        <v>10.199999999999999</v>
      </c>
      <c r="AP5" s="6">
        <v>0</v>
      </c>
      <c r="AQ5" s="7">
        <v>0</v>
      </c>
      <c r="AR5" s="6">
        <v>0</v>
      </c>
      <c r="AS5" s="7">
        <v>0</v>
      </c>
      <c r="AT5" s="8">
        <v>15</v>
      </c>
      <c r="AU5" s="6">
        <v>11</v>
      </c>
      <c r="AV5" s="7">
        <v>73.3</v>
      </c>
      <c r="AW5" s="6">
        <v>11</v>
      </c>
      <c r="AX5" s="7">
        <v>73.3</v>
      </c>
      <c r="AY5" s="6">
        <v>4</v>
      </c>
      <c r="AZ5" s="7">
        <v>26.7</v>
      </c>
      <c r="BA5" s="6">
        <v>4</v>
      </c>
      <c r="BB5" s="7">
        <v>26.7</v>
      </c>
      <c r="BC5" s="6">
        <v>13</v>
      </c>
      <c r="BD5" s="7">
        <v>86.6</v>
      </c>
      <c r="BE5" s="6">
        <v>9</v>
      </c>
      <c r="BF5" s="7">
        <v>60</v>
      </c>
      <c r="BG5" s="6">
        <v>4</v>
      </c>
      <c r="BH5" s="35">
        <v>26</v>
      </c>
      <c r="BI5" s="45"/>
      <c r="BJ5" s="46"/>
      <c r="BK5" s="6">
        <v>1</v>
      </c>
      <c r="BL5" s="7">
        <v>6</v>
      </c>
      <c r="BM5" s="6">
        <v>1</v>
      </c>
      <c r="BN5" s="7">
        <v>6</v>
      </c>
      <c r="BO5" s="6">
        <v>1</v>
      </c>
      <c r="BP5" s="7">
        <v>6</v>
      </c>
      <c r="BQ5" s="6">
        <v>1</v>
      </c>
      <c r="BR5" s="7">
        <v>6</v>
      </c>
      <c r="BS5" s="6">
        <v>15</v>
      </c>
      <c r="BT5" s="7">
        <v>100</v>
      </c>
      <c r="BU5" s="6">
        <v>15</v>
      </c>
      <c r="BV5" s="7">
        <v>100</v>
      </c>
      <c r="BW5" s="6">
        <v>4.1500000000000004</v>
      </c>
      <c r="BX5" s="9">
        <v>2613</v>
      </c>
      <c r="BY5" s="9">
        <v>0</v>
      </c>
      <c r="BZ5" s="9">
        <v>1</v>
      </c>
      <c r="CA5" s="9">
        <v>1</v>
      </c>
      <c r="CB5" s="9">
        <v>1</v>
      </c>
      <c r="CC5" s="9">
        <v>0</v>
      </c>
      <c r="CD5" s="9">
        <v>1</v>
      </c>
      <c r="CE5" s="35">
        <v>1</v>
      </c>
      <c r="CF5" s="6">
        <v>108</v>
      </c>
      <c r="CG5" s="7">
        <v>100</v>
      </c>
      <c r="CH5" s="38">
        <v>25.11</v>
      </c>
    </row>
    <row r="8" spans="1:86" ht="18.75">
      <c r="A8" s="111" t="s">
        <v>153</v>
      </c>
    </row>
    <row r="9" spans="1:86" ht="18.75">
      <c r="A9" s="111" t="s">
        <v>154</v>
      </c>
    </row>
  </sheetData>
  <mergeCells count="68">
    <mergeCell ref="CF3:CG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AY3:AZ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U3:AV3"/>
    <mergeCell ref="AW3:AX3"/>
    <mergeCell ref="CF2:CG2"/>
    <mergeCell ref="F3:G3"/>
    <mergeCell ref="L3:M3"/>
    <mergeCell ref="N3:O3"/>
    <mergeCell ref="P3:Q3"/>
    <mergeCell ref="R3:S3"/>
    <mergeCell ref="T3:U3"/>
    <mergeCell ref="V3:W3"/>
    <mergeCell ref="X3:Y3"/>
    <mergeCell ref="Z3:AA3"/>
    <mergeCell ref="BK2:BL2"/>
    <mergeCell ref="BM2:BN2"/>
    <mergeCell ref="BO2:BP2"/>
    <mergeCell ref="BQ2:BR2"/>
    <mergeCell ref="BS2:BT2"/>
    <mergeCell ref="BU2:BV2"/>
    <mergeCell ref="BI2:BJ2"/>
    <mergeCell ref="AL2:AM2"/>
    <mergeCell ref="AN2:AO2"/>
    <mergeCell ref="AP2:AQ2"/>
    <mergeCell ref="AR2:AS2"/>
    <mergeCell ref="AU2:AV2"/>
    <mergeCell ref="AW2:AX2"/>
    <mergeCell ref="AY2:AZ2"/>
    <mergeCell ref="BA2:BB2"/>
    <mergeCell ref="BC2:BD2"/>
    <mergeCell ref="BE2:BF2"/>
    <mergeCell ref="BG2:BH2"/>
    <mergeCell ref="AJ2:AK2"/>
    <mergeCell ref="B1:BV1"/>
    <mergeCell ref="BW1:CH1"/>
    <mergeCell ref="F2:G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</mergeCells>
  <conditionalFormatting sqref="K4">
    <cfRule type="cellIs" dxfId="11" priority="8" operator="lessThan">
      <formula>44.84</formula>
    </cfRule>
  </conditionalFormatting>
  <conditionalFormatting sqref="H4">
    <cfRule type="cellIs" dxfId="10" priority="7" operator="lessThan">
      <formula>3.91</formula>
    </cfRule>
  </conditionalFormatting>
  <conditionalFormatting sqref="I4">
    <cfRule type="cellIs" dxfId="9" priority="6" operator="lessThan">
      <formula>3.49</formula>
    </cfRule>
  </conditionalFormatting>
  <conditionalFormatting sqref="J4">
    <cfRule type="cellIs" dxfId="8" priority="5" operator="lessThan">
      <formula>3.62</formula>
    </cfRule>
  </conditionalFormatting>
  <conditionalFormatting sqref="L4:AA4">
    <cfRule type="cellIs" dxfId="7" priority="4" operator="greaterThan">
      <formula>0</formula>
    </cfRule>
  </conditionalFormatting>
  <conditionalFormatting sqref="AB4:AK4">
    <cfRule type="cellIs" dxfId="6" priority="3" operator="equal">
      <formula>0</formula>
    </cfRule>
  </conditionalFormatting>
  <conditionalFormatting sqref="BT4 BV4">
    <cfRule type="cellIs" dxfId="5" priority="2" operator="lessThan">
      <formula>100</formula>
    </cfRule>
  </conditionalFormatting>
  <conditionalFormatting sqref="BZ4">
    <cfRule type="containsText" dxfId="4" priority="1" operator="containsText" text="нет">
      <formula>NOT(ISERROR(SEARCH("нет",BZ4)))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A5" sqref="A5:G33"/>
    </sheetView>
  </sheetViews>
  <sheetFormatPr defaultRowHeight="15"/>
  <cols>
    <col min="2" max="7" width="13.7109375" customWidth="1"/>
  </cols>
  <sheetData>
    <row r="1" spans="1:7" ht="18.75">
      <c r="A1" s="55">
        <v>1.19</v>
      </c>
    </row>
    <row r="2" spans="1:7" ht="39.75" customHeight="1" thickBot="1">
      <c r="A2" s="65" t="s">
        <v>121</v>
      </c>
      <c r="B2" s="172" t="s">
        <v>36</v>
      </c>
      <c r="C2" s="173"/>
      <c r="D2" s="173"/>
      <c r="E2" s="173"/>
      <c r="F2" s="173"/>
      <c r="G2" s="174"/>
    </row>
    <row r="3" spans="1:7" ht="15.75" thickBot="1">
      <c r="B3" s="115">
        <v>2015</v>
      </c>
      <c r="C3" s="116"/>
      <c r="D3" s="115">
        <v>2016</v>
      </c>
      <c r="E3" s="116"/>
      <c r="F3" s="115">
        <v>2017</v>
      </c>
      <c r="G3" s="116"/>
    </row>
    <row r="4" spans="1:7" ht="105.75" thickBot="1">
      <c r="A4" s="112" t="s">
        <v>155</v>
      </c>
      <c r="B4" s="83">
        <v>33</v>
      </c>
      <c r="C4" s="83"/>
      <c r="D4" s="83">
        <v>63</v>
      </c>
      <c r="E4" s="83"/>
      <c r="F4" s="83">
        <v>55</v>
      </c>
      <c r="G4" s="83"/>
    </row>
    <row r="5" spans="1:7" ht="75.75" thickBot="1">
      <c r="A5" s="4" t="s">
        <v>122</v>
      </c>
      <c r="B5" s="95">
        <f>SUBTOTAL(9,B4:B4)</f>
        <v>33</v>
      </c>
      <c r="C5" s="96"/>
      <c r="D5" s="95">
        <f>SUBTOTAL(9,D4:D4)</f>
        <v>63</v>
      </c>
      <c r="E5" s="96"/>
      <c r="F5" s="95">
        <f>SUBTOTAL(9,F4:F4)</f>
        <v>55</v>
      </c>
      <c r="G5" s="96"/>
    </row>
  </sheetData>
  <mergeCells count="4">
    <mergeCell ref="B3:C3"/>
    <mergeCell ref="D3:E3"/>
    <mergeCell ref="F3:G3"/>
    <mergeCell ref="B2:G2"/>
  </mergeCells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A5" sqref="A5:G33"/>
    </sheetView>
  </sheetViews>
  <sheetFormatPr defaultRowHeight="15"/>
  <cols>
    <col min="2" max="7" width="13.7109375" customWidth="1"/>
  </cols>
  <sheetData>
    <row r="1" spans="1:7" ht="18.75">
      <c r="A1" s="55" t="s">
        <v>129</v>
      </c>
    </row>
    <row r="2" spans="1:7" ht="30" customHeight="1" thickBot="1">
      <c r="A2" s="65" t="s">
        <v>121</v>
      </c>
      <c r="B2" s="172" t="s">
        <v>38</v>
      </c>
      <c r="C2" s="173"/>
      <c r="D2" s="173"/>
      <c r="E2" s="173"/>
      <c r="F2" s="173"/>
      <c r="G2" s="174"/>
    </row>
    <row r="3" spans="1:7" ht="15.75" thickBot="1">
      <c r="B3" s="115">
        <v>2015</v>
      </c>
      <c r="C3" s="116"/>
      <c r="D3" s="115">
        <v>2016</v>
      </c>
      <c r="E3" s="175"/>
      <c r="F3" s="115">
        <v>2017</v>
      </c>
      <c r="G3" s="116"/>
    </row>
    <row r="4" spans="1:7" ht="105.75" thickBot="1">
      <c r="A4" s="112" t="s">
        <v>155</v>
      </c>
      <c r="B4" s="83">
        <v>6</v>
      </c>
      <c r="C4" s="83"/>
      <c r="D4" s="83">
        <v>6</v>
      </c>
      <c r="E4" s="83"/>
      <c r="F4" s="83">
        <v>2</v>
      </c>
      <c r="G4" s="83"/>
    </row>
    <row r="5" spans="1:7" ht="75.75" thickBot="1">
      <c r="A5" s="4" t="s">
        <v>122</v>
      </c>
      <c r="B5" s="95">
        <f>SUBTOTAL(9,B4:B4)</f>
        <v>6</v>
      </c>
      <c r="C5" s="96"/>
      <c r="D5" s="95">
        <f>SUBTOTAL(9,D4:D4)</f>
        <v>6</v>
      </c>
      <c r="E5" s="96"/>
      <c r="F5" s="95">
        <f>SUBTOTAL(9,F4:F4)</f>
        <v>2</v>
      </c>
      <c r="G5" s="96"/>
    </row>
  </sheetData>
  <mergeCells count="4">
    <mergeCell ref="B3:C3"/>
    <mergeCell ref="D3:E3"/>
    <mergeCell ref="F3:G3"/>
    <mergeCell ref="B2:G2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A5" sqref="A5:G33"/>
    </sheetView>
  </sheetViews>
  <sheetFormatPr defaultRowHeight="15"/>
  <cols>
    <col min="2" max="7" width="13.7109375" customWidth="1"/>
  </cols>
  <sheetData>
    <row r="1" spans="1:7" ht="18.75">
      <c r="A1" s="55" t="s">
        <v>128</v>
      </c>
    </row>
    <row r="2" spans="1:7" ht="23.25" customHeight="1" thickBot="1">
      <c r="A2" s="65" t="s">
        <v>121</v>
      </c>
      <c r="B2" s="172" t="s">
        <v>40</v>
      </c>
      <c r="C2" s="173"/>
      <c r="D2" s="173"/>
      <c r="E2" s="173"/>
      <c r="F2" s="173"/>
      <c r="G2" s="174"/>
    </row>
    <row r="3" spans="1:7" ht="15.75" thickBot="1">
      <c r="B3" s="115" t="s">
        <v>41</v>
      </c>
      <c r="C3" s="116"/>
      <c r="D3" s="115" t="s">
        <v>41</v>
      </c>
      <c r="E3" s="175"/>
      <c r="F3" s="115" t="s">
        <v>41</v>
      </c>
      <c r="G3" s="116"/>
    </row>
    <row r="4" spans="1:7" ht="105.75" thickBot="1">
      <c r="A4" s="112" t="s">
        <v>155</v>
      </c>
      <c r="B4" s="83">
        <v>1</v>
      </c>
      <c r="C4" s="83"/>
      <c r="D4" s="83">
        <v>3</v>
      </c>
      <c r="E4" s="83"/>
      <c r="F4" s="83">
        <v>6</v>
      </c>
      <c r="G4" s="83"/>
    </row>
    <row r="5" spans="1:7" ht="75.75" thickBot="1">
      <c r="A5" s="4" t="s">
        <v>122</v>
      </c>
      <c r="B5" s="95">
        <f>SUBTOTAL(9,B4:B4)</f>
        <v>1</v>
      </c>
      <c r="C5" s="96"/>
      <c r="D5" s="95">
        <f>SUBTOTAL(9,D4:D4)</f>
        <v>3</v>
      </c>
      <c r="E5" s="96"/>
      <c r="F5" s="95">
        <f>SUBTOTAL(9,F4:F4)</f>
        <v>6</v>
      </c>
      <c r="G5" s="96"/>
    </row>
  </sheetData>
  <mergeCells count="4">
    <mergeCell ref="B3:C3"/>
    <mergeCell ref="D3:E3"/>
    <mergeCell ref="F3:G3"/>
    <mergeCell ref="B2:G2"/>
  </mergeCells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G5" sqref="G5"/>
    </sheetView>
  </sheetViews>
  <sheetFormatPr defaultRowHeight="15"/>
  <cols>
    <col min="2" max="7" width="13.7109375" customWidth="1"/>
  </cols>
  <sheetData>
    <row r="1" spans="1:7" ht="18.75">
      <c r="A1" s="55" t="s">
        <v>127</v>
      </c>
    </row>
    <row r="2" spans="1:7" ht="30.75" customHeight="1" thickBot="1">
      <c r="A2" s="65" t="s">
        <v>121</v>
      </c>
      <c r="B2" s="172" t="s">
        <v>42</v>
      </c>
      <c r="C2" s="173"/>
      <c r="D2" s="173"/>
      <c r="E2" s="173"/>
      <c r="F2" s="173"/>
      <c r="G2" s="174"/>
    </row>
    <row r="3" spans="1:7" ht="15.75" thickBot="1">
      <c r="B3" s="115">
        <v>2015</v>
      </c>
      <c r="C3" s="116"/>
      <c r="D3" s="115">
        <v>2016</v>
      </c>
      <c r="E3" s="175"/>
      <c r="F3" s="115">
        <v>2017</v>
      </c>
      <c r="G3" s="116"/>
    </row>
    <row r="4" spans="1:7" ht="105.75" thickBot="1">
      <c r="A4" s="112" t="s">
        <v>155</v>
      </c>
      <c r="B4" s="83">
        <v>0</v>
      </c>
      <c r="C4" s="83">
        <v>0</v>
      </c>
      <c r="D4" s="83">
        <v>0</v>
      </c>
      <c r="E4" s="83">
        <v>0</v>
      </c>
      <c r="F4" s="83">
        <v>0</v>
      </c>
      <c r="G4" s="83">
        <v>0</v>
      </c>
    </row>
    <row r="5" spans="1:7" ht="75.75" thickBot="1">
      <c r="A5" s="4" t="s">
        <v>122</v>
      </c>
      <c r="B5" s="95">
        <f>SUBTOTAL(9,B4:B4)</f>
        <v>0</v>
      </c>
      <c r="C5" s="96">
        <v>0</v>
      </c>
      <c r="D5" s="95">
        <f>SUBTOTAL(9,D4:D4)</f>
        <v>0</v>
      </c>
      <c r="E5" s="96">
        <v>0</v>
      </c>
      <c r="F5" s="95">
        <v>0</v>
      </c>
      <c r="G5" s="96">
        <v>0</v>
      </c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5"/>
  <sheetViews>
    <sheetView topLeftCell="A2" workbookViewId="0">
      <selection activeCell="A5" sqref="A5:G33"/>
    </sheetView>
  </sheetViews>
  <sheetFormatPr defaultRowHeight="15"/>
  <cols>
    <col min="2" max="7" width="13.7109375" customWidth="1"/>
  </cols>
  <sheetData>
    <row r="1" spans="1:7" ht="18.75">
      <c r="A1" s="55">
        <v>1.2</v>
      </c>
    </row>
    <row r="2" spans="1:7" ht="48" customHeight="1" thickBot="1">
      <c r="A2" s="65" t="s">
        <v>121</v>
      </c>
      <c r="B2" s="177" t="s">
        <v>44</v>
      </c>
      <c r="C2" s="178"/>
      <c r="D2" s="178"/>
      <c r="E2" s="178"/>
      <c r="F2" s="178"/>
      <c r="G2" s="179"/>
    </row>
    <row r="3" spans="1:7" ht="15.75" thickBot="1">
      <c r="B3" s="126">
        <v>2015</v>
      </c>
      <c r="C3" s="127"/>
      <c r="D3" s="126">
        <v>2016</v>
      </c>
      <c r="E3" s="176"/>
      <c r="F3" s="126">
        <v>2017</v>
      </c>
      <c r="G3" s="127"/>
    </row>
    <row r="4" spans="1:7" ht="105.75" thickBot="1">
      <c r="A4" s="112" t="s">
        <v>155</v>
      </c>
      <c r="B4" s="84">
        <v>0</v>
      </c>
      <c r="C4" s="84"/>
      <c r="D4" s="84">
        <v>0</v>
      </c>
      <c r="E4" s="84"/>
      <c r="F4" s="84">
        <v>0</v>
      </c>
      <c r="G4" s="84"/>
    </row>
    <row r="5" spans="1:7" ht="75.75" thickBot="1">
      <c r="A5" s="4" t="s">
        <v>122</v>
      </c>
      <c r="B5" s="95">
        <f>SUBTOTAL(9,B4:B4)</f>
        <v>0</v>
      </c>
      <c r="C5" s="96"/>
      <c r="D5" s="95">
        <f>SUBTOTAL(9,D4:D4)</f>
        <v>0</v>
      </c>
      <c r="E5" s="96"/>
      <c r="F5" s="95">
        <f>SUBTOTAL(9,F4:F4)</f>
        <v>0</v>
      </c>
      <c r="G5" s="96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A5" sqref="A5:G33"/>
    </sheetView>
  </sheetViews>
  <sheetFormatPr defaultRowHeight="15"/>
  <cols>
    <col min="2" max="7" width="13.7109375" customWidth="1"/>
  </cols>
  <sheetData>
    <row r="1" spans="1:7" ht="18.75">
      <c r="A1" s="55">
        <v>1.21</v>
      </c>
    </row>
    <row r="2" spans="1:7" ht="35.25" customHeight="1" thickBot="1">
      <c r="A2" s="65" t="s">
        <v>121</v>
      </c>
      <c r="B2" s="177" t="s">
        <v>46</v>
      </c>
      <c r="C2" s="178"/>
      <c r="D2" s="178"/>
      <c r="E2" s="178"/>
      <c r="F2" s="178"/>
      <c r="G2" s="179"/>
    </row>
    <row r="3" spans="1:7" ht="15.75" thickBot="1">
      <c r="B3" s="126">
        <v>2015</v>
      </c>
      <c r="C3" s="127"/>
      <c r="D3" s="126">
        <v>2016</v>
      </c>
      <c r="E3" s="176"/>
      <c r="F3" s="126">
        <v>2017</v>
      </c>
      <c r="G3" s="127"/>
    </row>
    <row r="4" spans="1:7" ht="105.75" thickBot="1">
      <c r="A4" s="112" t="s">
        <v>155</v>
      </c>
      <c r="B4" s="84">
        <v>10</v>
      </c>
      <c r="C4" s="84"/>
      <c r="D4" s="84">
        <v>11</v>
      </c>
      <c r="E4" s="84"/>
      <c r="F4" s="84">
        <v>7</v>
      </c>
      <c r="G4" s="84"/>
    </row>
    <row r="5" spans="1:7" ht="75.75" thickBot="1">
      <c r="A5" s="4" t="s">
        <v>122</v>
      </c>
      <c r="B5" s="95">
        <f>SUBTOTAL(9,B4:B4)</f>
        <v>10</v>
      </c>
      <c r="C5" s="96"/>
      <c r="D5" s="95">
        <f>SUBTOTAL(9,D4:D4)</f>
        <v>11</v>
      </c>
      <c r="E5" s="96"/>
      <c r="F5" s="95">
        <f>SUBTOTAL(9,F4:F4)</f>
        <v>7</v>
      </c>
      <c r="G5" s="96"/>
    </row>
  </sheetData>
  <mergeCells count="4">
    <mergeCell ref="B3:C3"/>
    <mergeCell ref="D3:E3"/>
    <mergeCell ref="F3:G3"/>
    <mergeCell ref="B2:G2"/>
  </mergeCells>
  <pageMargins left="0.7" right="0.7" top="0.75" bottom="0.75" header="0.3" footer="0.3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A5" sqref="A5:G33"/>
    </sheetView>
  </sheetViews>
  <sheetFormatPr defaultRowHeight="15"/>
  <cols>
    <col min="2" max="7" width="13.7109375" customWidth="1"/>
  </cols>
  <sheetData>
    <row r="1" spans="1:7" ht="18.75">
      <c r="A1" s="55">
        <v>1.22</v>
      </c>
    </row>
    <row r="2" spans="1:7" ht="39" customHeight="1" thickBot="1">
      <c r="A2" s="65" t="s">
        <v>121</v>
      </c>
      <c r="B2" s="177" t="s">
        <v>48</v>
      </c>
      <c r="C2" s="178"/>
      <c r="D2" s="178"/>
      <c r="E2" s="178"/>
      <c r="F2" s="178"/>
      <c r="G2" s="179"/>
    </row>
    <row r="3" spans="1:7" ht="15.75" thickBot="1">
      <c r="B3" s="126">
        <v>2015</v>
      </c>
      <c r="C3" s="127"/>
      <c r="D3" s="126">
        <v>2016</v>
      </c>
      <c r="E3" s="127"/>
      <c r="F3" s="126">
        <v>2017</v>
      </c>
      <c r="G3" s="127"/>
    </row>
    <row r="4" spans="1:7" ht="105.75" thickBot="1">
      <c r="A4" s="112" t="s">
        <v>155</v>
      </c>
      <c r="B4" s="84">
        <v>0</v>
      </c>
      <c r="C4" s="84">
        <v>0</v>
      </c>
      <c r="D4" s="84">
        <v>0</v>
      </c>
      <c r="E4" s="84">
        <v>0</v>
      </c>
      <c r="F4" s="84">
        <v>0</v>
      </c>
      <c r="G4" s="84">
        <v>0</v>
      </c>
    </row>
    <row r="5" spans="1:7" ht="75.75" thickBot="1">
      <c r="A5" s="4" t="s">
        <v>122</v>
      </c>
      <c r="B5" s="95">
        <f>SUBTOTAL(9,B4:B4)</f>
        <v>0</v>
      </c>
      <c r="C5" s="96"/>
      <c r="D5" s="95">
        <f>SUBTOTAL(9,D4:D4)</f>
        <v>0</v>
      </c>
      <c r="E5" s="96"/>
      <c r="F5" s="95">
        <f>SUBTOTAL(9,F4:F4)</f>
        <v>0</v>
      </c>
      <c r="G5" s="96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A5" sqref="A5:G33"/>
    </sheetView>
  </sheetViews>
  <sheetFormatPr defaultRowHeight="15"/>
  <cols>
    <col min="2" max="7" width="13.7109375" customWidth="1"/>
  </cols>
  <sheetData>
    <row r="1" spans="1:7" ht="18.75">
      <c r="A1" s="55">
        <v>1.23</v>
      </c>
    </row>
    <row r="2" spans="1:7" ht="39" customHeight="1" thickBot="1">
      <c r="A2" s="65" t="s">
        <v>121</v>
      </c>
      <c r="B2" s="177" t="s">
        <v>50</v>
      </c>
      <c r="C2" s="178"/>
      <c r="D2" s="178"/>
      <c r="E2" s="178"/>
      <c r="F2" s="178"/>
      <c r="G2" s="179"/>
    </row>
    <row r="3" spans="1:7" ht="15.75" thickBot="1">
      <c r="B3" s="126">
        <v>2015</v>
      </c>
      <c r="C3" s="127"/>
      <c r="D3" s="126">
        <v>2016</v>
      </c>
      <c r="E3" s="127"/>
      <c r="F3" s="126">
        <v>2017</v>
      </c>
      <c r="G3" s="127"/>
    </row>
    <row r="4" spans="1:7" ht="105.75" thickBot="1">
      <c r="A4" s="112" t="s">
        <v>155</v>
      </c>
      <c r="B4" s="84">
        <v>0</v>
      </c>
      <c r="C4" s="84">
        <v>0</v>
      </c>
      <c r="D4" s="84">
        <v>0</v>
      </c>
      <c r="E4" s="84">
        <v>0</v>
      </c>
      <c r="F4" s="84">
        <v>0</v>
      </c>
      <c r="G4" s="84">
        <v>0</v>
      </c>
    </row>
    <row r="5" spans="1:7" ht="75.75" thickBot="1">
      <c r="A5" s="4" t="s">
        <v>122</v>
      </c>
      <c r="B5" s="95">
        <f>SUBTOTAL(9,B4:B4)</f>
        <v>0</v>
      </c>
      <c r="C5" s="96"/>
      <c r="D5" s="95">
        <f>SUBTOTAL(9,D4:D4)</f>
        <v>0</v>
      </c>
      <c r="E5" s="96"/>
      <c r="F5" s="95">
        <f>SUBTOTAL(9,F4:F4)</f>
        <v>0</v>
      </c>
      <c r="G5" s="96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A5" sqref="A5:D33"/>
    </sheetView>
  </sheetViews>
  <sheetFormatPr defaultRowHeight="15"/>
  <cols>
    <col min="2" max="2" width="15.5703125" customWidth="1"/>
    <col min="3" max="3" width="17.85546875" customWidth="1"/>
    <col min="4" max="4" width="19.28515625" customWidth="1"/>
    <col min="5" max="5" width="15.85546875" customWidth="1"/>
    <col min="6" max="6" width="15.5703125" customWidth="1"/>
    <col min="7" max="7" width="17.42578125" customWidth="1"/>
  </cols>
  <sheetData>
    <row r="1" spans="1:7">
      <c r="A1" s="69" t="s">
        <v>53</v>
      </c>
    </row>
    <row r="2" spans="1:7" ht="34.5" customHeight="1" thickBot="1">
      <c r="A2" s="25" t="s">
        <v>121</v>
      </c>
      <c r="B2" s="180" t="s">
        <v>52</v>
      </c>
      <c r="C2" s="181"/>
      <c r="D2" s="182"/>
      <c r="E2" s="60"/>
      <c r="F2" s="60"/>
      <c r="G2" s="60"/>
    </row>
    <row r="3" spans="1:7" ht="15.75" thickBot="1">
      <c r="B3" s="76">
        <v>2015</v>
      </c>
      <c r="C3" s="76">
        <v>2016</v>
      </c>
      <c r="D3" s="76">
        <v>2017</v>
      </c>
    </row>
    <row r="4" spans="1:7" ht="105.75" thickBot="1">
      <c r="A4" s="112" t="s">
        <v>155</v>
      </c>
      <c r="B4" s="85">
        <v>17</v>
      </c>
      <c r="C4" s="85">
        <v>15</v>
      </c>
      <c r="D4" s="85">
        <v>17</v>
      </c>
    </row>
    <row r="5" spans="1:7" ht="75.75" thickBot="1">
      <c r="A5" s="4" t="s">
        <v>122</v>
      </c>
      <c r="B5" s="97">
        <f>SUM(B4:B4)</f>
        <v>17</v>
      </c>
      <c r="C5" s="97">
        <f>SUM(C4:C4)</f>
        <v>15</v>
      </c>
      <c r="D5" s="97">
        <f>SUM(D4:D4)</f>
        <v>17</v>
      </c>
    </row>
  </sheetData>
  <mergeCells count="1">
    <mergeCell ref="B2:D2"/>
  </mergeCells>
  <pageMargins left="0.7" right="0.7" top="0.75" bottom="0.75" header="0.3" footer="0.3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A5" sqref="A5:G33"/>
    </sheetView>
  </sheetViews>
  <sheetFormatPr defaultRowHeight="15"/>
  <cols>
    <col min="2" max="7" width="15.28515625" customWidth="1"/>
  </cols>
  <sheetData>
    <row r="1" spans="1:7" ht="18.75">
      <c r="A1" s="70">
        <v>1.25</v>
      </c>
    </row>
    <row r="2" spans="1:7" ht="44.25" customHeight="1" thickBot="1">
      <c r="A2" s="65" t="s">
        <v>121</v>
      </c>
      <c r="B2" s="184" t="s">
        <v>54</v>
      </c>
      <c r="C2" s="185"/>
      <c r="D2" s="185"/>
      <c r="E2" s="185"/>
      <c r="F2" s="185"/>
      <c r="G2" s="186"/>
    </row>
    <row r="3" spans="1:7" ht="15.75" thickBot="1">
      <c r="B3" s="183">
        <v>2015</v>
      </c>
      <c r="C3" s="166"/>
      <c r="D3" s="183">
        <v>2016</v>
      </c>
      <c r="E3" s="166"/>
      <c r="F3" s="183">
        <v>2017</v>
      </c>
      <c r="G3" s="166"/>
    </row>
    <row r="4" spans="1:7" ht="105.75" thickBot="1">
      <c r="A4" s="112" t="s">
        <v>155</v>
      </c>
      <c r="B4" s="86">
        <v>13</v>
      </c>
      <c r="C4" s="86"/>
      <c r="D4" s="86">
        <v>11</v>
      </c>
      <c r="E4" s="86"/>
      <c r="F4" s="86">
        <v>11</v>
      </c>
      <c r="G4" s="86"/>
    </row>
    <row r="5" spans="1:7" ht="75.75" thickBot="1">
      <c r="A5" s="4" t="s">
        <v>122</v>
      </c>
      <c r="B5" s="95">
        <f>SUM(B4:B4)</f>
        <v>13</v>
      </c>
      <c r="C5" s="95"/>
      <c r="D5" s="95">
        <f>SUM(D4:D4)</f>
        <v>11</v>
      </c>
      <c r="E5" s="95"/>
      <c r="F5" s="95">
        <f>SUM(F4:F4)</f>
        <v>11</v>
      </c>
      <c r="G5" s="96"/>
    </row>
  </sheetData>
  <mergeCells count="4">
    <mergeCell ref="B3:C3"/>
    <mergeCell ref="D3:E3"/>
    <mergeCell ref="F3:G3"/>
    <mergeCell ref="B2:G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34"/>
  <sheetViews>
    <sheetView zoomScale="70" zoomScaleNormal="70" workbookViewId="0">
      <pane xSplit="1" topLeftCell="BP1" activePane="topRight" state="frozen"/>
      <selection activeCell="A4" sqref="A4:A33"/>
      <selection pane="topRight" activeCell="CE15" sqref="CE15"/>
    </sheetView>
  </sheetViews>
  <sheetFormatPr defaultRowHeight="15"/>
  <cols>
    <col min="1" max="1" width="12" customWidth="1"/>
    <col min="7" max="7" width="12" customWidth="1"/>
    <col min="70" max="70" width="10.5703125" customWidth="1"/>
    <col min="75" max="75" width="9.140625" style="2"/>
    <col min="86" max="86" width="19.85546875" customWidth="1"/>
  </cols>
  <sheetData>
    <row r="1" spans="1:88" ht="19.5" thickBot="1">
      <c r="B1" s="117" t="s">
        <v>118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8" t="s">
        <v>119</v>
      </c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</row>
    <row r="2" spans="1:88" ht="19.5" thickBot="1">
      <c r="A2" s="24" t="s">
        <v>120</v>
      </c>
      <c r="B2" s="53" t="s">
        <v>2</v>
      </c>
      <c r="C2" s="53" t="s">
        <v>3</v>
      </c>
      <c r="D2" s="53" t="s">
        <v>5</v>
      </c>
      <c r="E2" s="53" t="s">
        <v>7</v>
      </c>
      <c r="F2" s="119" t="s">
        <v>9</v>
      </c>
      <c r="G2" s="120"/>
      <c r="H2" s="56" t="s">
        <v>11</v>
      </c>
      <c r="I2" s="56" t="s">
        <v>13</v>
      </c>
      <c r="J2" s="56" t="s">
        <v>15</v>
      </c>
      <c r="K2" s="56" t="s">
        <v>17</v>
      </c>
      <c r="L2" s="121" t="s">
        <v>19</v>
      </c>
      <c r="M2" s="116"/>
      <c r="N2" s="121" t="s">
        <v>21</v>
      </c>
      <c r="O2" s="116"/>
      <c r="P2" s="121" t="s">
        <v>23</v>
      </c>
      <c r="Q2" s="116"/>
      <c r="R2" s="121" t="s">
        <v>25</v>
      </c>
      <c r="S2" s="116"/>
      <c r="T2" s="122" t="s">
        <v>27</v>
      </c>
      <c r="U2" s="116"/>
      <c r="V2" s="121" t="s">
        <v>28</v>
      </c>
      <c r="W2" s="116"/>
      <c r="X2" s="123" t="s">
        <v>31</v>
      </c>
      <c r="Y2" s="116"/>
      <c r="Z2" s="123" t="s">
        <v>33</v>
      </c>
      <c r="AA2" s="116"/>
      <c r="AB2" s="115" t="s">
        <v>35</v>
      </c>
      <c r="AC2" s="116"/>
      <c r="AD2" s="115" t="s">
        <v>37</v>
      </c>
      <c r="AE2" s="116"/>
      <c r="AF2" s="115" t="s">
        <v>39</v>
      </c>
      <c r="AG2" s="116"/>
      <c r="AH2" s="115" t="s">
        <v>41</v>
      </c>
      <c r="AI2" s="116"/>
      <c r="AJ2" s="115" t="s">
        <v>43</v>
      </c>
      <c r="AK2" s="116"/>
      <c r="AL2" s="126" t="s">
        <v>45</v>
      </c>
      <c r="AM2" s="127"/>
      <c r="AN2" s="126" t="s">
        <v>47</v>
      </c>
      <c r="AO2" s="127"/>
      <c r="AP2" s="126" t="s">
        <v>49</v>
      </c>
      <c r="AQ2" s="127"/>
      <c r="AR2" s="126" t="s">
        <v>51</v>
      </c>
      <c r="AS2" s="127"/>
      <c r="AT2" s="74" t="s">
        <v>53</v>
      </c>
      <c r="AU2" s="128" t="s">
        <v>57</v>
      </c>
      <c r="AV2" s="116"/>
      <c r="AW2" s="129" t="s">
        <v>56</v>
      </c>
      <c r="AX2" s="116"/>
      <c r="AY2" s="129" t="s">
        <v>59</v>
      </c>
      <c r="AZ2" s="116"/>
      <c r="BA2" s="129" t="s">
        <v>61</v>
      </c>
      <c r="BB2" s="116"/>
      <c r="BC2" s="129" t="s">
        <v>63</v>
      </c>
      <c r="BD2" s="116"/>
      <c r="BE2" s="129" t="s">
        <v>65</v>
      </c>
      <c r="BF2" s="116"/>
      <c r="BG2" s="129" t="s">
        <v>67</v>
      </c>
      <c r="BH2" s="130"/>
      <c r="BI2" s="124" t="s">
        <v>69</v>
      </c>
      <c r="BJ2" s="125"/>
      <c r="BK2" s="137" t="s">
        <v>71</v>
      </c>
      <c r="BL2" s="116"/>
      <c r="BM2" s="129" t="s">
        <v>73</v>
      </c>
      <c r="BN2" s="116"/>
      <c r="BO2" s="129" t="s">
        <v>75</v>
      </c>
      <c r="BP2" s="116"/>
      <c r="BQ2" s="129" t="s">
        <v>77</v>
      </c>
      <c r="BR2" s="116"/>
      <c r="BS2" s="128" t="s">
        <v>79</v>
      </c>
      <c r="BT2" s="116"/>
      <c r="BU2" s="129" t="s">
        <v>81</v>
      </c>
      <c r="BV2" s="116"/>
      <c r="BW2" s="61" t="s">
        <v>83</v>
      </c>
      <c r="BX2" s="64" t="s">
        <v>85</v>
      </c>
      <c r="BY2" s="64" t="s">
        <v>87</v>
      </c>
      <c r="BZ2" s="64" t="s">
        <v>89</v>
      </c>
      <c r="CA2" s="64" t="s">
        <v>91</v>
      </c>
      <c r="CB2" s="64" t="s">
        <v>93</v>
      </c>
      <c r="CC2" s="64" t="s">
        <v>95</v>
      </c>
      <c r="CD2" s="64" t="s">
        <v>97</v>
      </c>
      <c r="CE2" s="63" t="s">
        <v>99</v>
      </c>
      <c r="CF2" s="131" t="s">
        <v>101</v>
      </c>
      <c r="CG2" s="116"/>
      <c r="CH2" s="75" t="s">
        <v>103</v>
      </c>
    </row>
    <row r="3" spans="1:88" ht="19.5" thickBot="1">
      <c r="A3" s="25" t="s">
        <v>121</v>
      </c>
      <c r="B3" s="26" t="s">
        <v>0</v>
      </c>
      <c r="C3" s="26" t="s">
        <v>1</v>
      </c>
      <c r="D3" s="26" t="s">
        <v>4</v>
      </c>
      <c r="E3" s="26" t="s">
        <v>6</v>
      </c>
      <c r="F3" s="132" t="s">
        <v>8</v>
      </c>
      <c r="G3" s="133"/>
      <c r="H3" s="27" t="s">
        <v>10</v>
      </c>
      <c r="I3" s="27" t="s">
        <v>12</v>
      </c>
      <c r="J3" s="27" t="s">
        <v>14</v>
      </c>
      <c r="K3" s="27" t="s">
        <v>16</v>
      </c>
      <c r="L3" s="134" t="s">
        <v>18</v>
      </c>
      <c r="M3" s="135"/>
      <c r="N3" s="134" t="s">
        <v>20</v>
      </c>
      <c r="O3" s="135"/>
      <c r="P3" s="134" t="s">
        <v>22</v>
      </c>
      <c r="Q3" s="135"/>
      <c r="R3" s="134" t="s">
        <v>24</v>
      </c>
      <c r="S3" s="135"/>
      <c r="T3" s="134" t="s">
        <v>26</v>
      </c>
      <c r="U3" s="135"/>
      <c r="V3" s="134" t="s">
        <v>29</v>
      </c>
      <c r="W3" s="135"/>
      <c r="X3" s="136" t="s">
        <v>30</v>
      </c>
      <c r="Y3" s="135"/>
      <c r="Z3" s="136" t="s">
        <v>32</v>
      </c>
      <c r="AA3" s="135"/>
      <c r="AB3" s="139" t="s">
        <v>34</v>
      </c>
      <c r="AC3" s="135"/>
      <c r="AD3" s="139" t="s">
        <v>36</v>
      </c>
      <c r="AE3" s="135"/>
      <c r="AF3" s="139" t="s">
        <v>38</v>
      </c>
      <c r="AG3" s="135"/>
      <c r="AH3" s="139" t="s">
        <v>40</v>
      </c>
      <c r="AI3" s="135"/>
      <c r="AJ3" s="139" t="s">
        <v>42</v>
      </c>
      <c r="AK3" s="135"/>
      <c r="AL3" s="140" t="s">
        <v>44</v>
      </c>
      <c r="AM3" s="141"/>
      <c r="AN3" s="140" t="s">
        <v>46</v>
      </c>
      <c r="AO3" s="141"/>
      <c r="AP3" s="140" t="s">
        <v>48</v>
      </c>
      <c r="AQ3" s="141"/>
      <c r="AR3" s="140" t="s">
        <v>50</v>
      </c>
      <c r="AS3" s="141"/>
      <c r="AT3" s="28" t="s">
        <v>52</v>
      </c>
      <c r="AU3" s="138" t="s">
        <v>54</v>
      </c>
      <c r="AV3" s="135"/>
      <c r="AW3" s="138" t="s">
        <v>55</v>
      </c>
      <c r="AX3" s="135"/>
      <c r="AY3" s="138" t="s">
        <v>58</v>
      </c>
      <c r="AZ3" s="135"/>
      <c r="BA3" s="138" t="s">
        <v>60</v>
      </c>
      <c r="BB3" s="135"/>
      <c r="BC3" s="138" t="s">
        <v>62</v>
      </c>
      <c r="BD3" s="135"/>
      <c r="BE3" s="138" t="s">
        <v>64</v>
      </c>
      <c r="BF3" s="135"/>
      <c r="BG3" s="138" t="s">
        <v>66</v>
      </c>
      <c r="BH3" s="143"/>
      <c r="BI3" s="144" t="s">
        <v>68</v>
      </c>
      <c r="BJ3" s="145"/>
      <c r="BK3" s="146" t="s">
        <v>70</v>
      </c>
      <c r="BL3" s="135"/>
      <c r="BM3" s="138" t="s">
        <v>72</v>
      </c>
      <c r="BN3" s="135"/>
      <c r="BO3" s="138" t="s">
        <v>74</v>
      </c>
      <c r="BP3" s="135"/>
      <c r="BQ3" s="138" t="s">
        <v>76</v>
      </c>
      <c r="BR3" s="135"/>
      <c r="BS3" s="138" t="s">
        <v>130</v>
      </c>
      <c r="BT3" s="135"/>
      <c r="BU3" s="138" t="s">
        <v>80</v>
      </c>
      <c r="BV3" s="135"/>
      <c r="BW3" s="29" t="s">
        <v>82</v>
      </c>
      <c r="BX3" s="30" t="s">
        <v>84</v>
      </c>
      <c r="BY3" s="30" t="s">
        <v>86</v>
      </c>
      <c r="BZ3" s="30" t="s">
        <v>88</v>
      </c>
      <c r="CA3" s="30" t="s">
        <v>90</v>
      </c>
      <c r="CB3" s="30" t="s">
        <v>92</v>
      </c>
      <c r="CC3" s="30" t="s">
        <v>94</v>
      </c>
      <c r="CD3" s="30" t="s">
        <v>96</v>
      </c>
      <c r="CE3" s="32" t="s">
        <v>98</v>
      </c>
      <c r="CF3" s="142" t="s">
        <v>100</v>
      </c>
      <c r="CG3" s="135"/>
      <c r="CH3" s="36" t="s">
        <v>102</v>
      </c>
    </row>
    <row r="4" spans="1:88" ht="75.75" thickBot="1">
      <c r="A4" s="112" t="s">
        <v>155</v>
      </c>
      <c r="B4" s="10">
        <v>102</v>
      </c>
      <c r="C4" s="10">
        <v>41</v>
      </c>
      <c r="D4" s="10">
        <v>50</v>
      </c>
      <c r="E4" s="10">
        <v>11</v>
      </c>
      <c r="F4" s="49">
        <v>37</v>
      </c>
      <c r="G4" s="50">
        <v>36.299999999999997</v>
      </c>
      <c r="H4" s="3">
        <v>4.3600000000000003</v>
      </c>
      <c r="I4" s="11">
        <v>3.64</v>
      </c>
      <c r="J4" s="11">
        <v>54.5</v>
      </c>
      <c r="K4" s="11">
        <v>45</v>
      </c>
      <c r="L4" s="12">
        <v>0</v>
      </c>
      <c r="M4" s="13">
        <v>0</v>
      </c>
      <c r="N4" s="12">
        <v>0</v>
      </c>
      <c r="O4" s="13">
        <v>0</v>
      </c>
      <c r="P4" s="12">
        <v>0</v>
      </c>
      <c r="Q4" s="13">
        <v>0</v>
      </c>
      <c r="R4" s="47">
        <v>0</v>
      </c>
      <c r="S4" s="48">
        <v>0</v>
      </c>
      <c r="T4" s="12">
        <v>0</v>
      </c>
      <c r="U4" s="13">
        <v>0</v>
      </c>
      <c r="V4" s="12">
        <v>0</v>
      </c>
      <c r="W4" s="13">
        <v>0</v>
      </c>
      <c r="X4" s="14">
        <v>0</v>
      </c>
      <c r="Y4" s="15">
        <v>0</v>
      </c>
      <c r="Z4" s="14">
        <v>0</v>
      </c>
      <c r="AA4" s="15">
        <v>0</v>
      </c>
      <c r="AB4" s="16">
        <v>96</v>
      </c>
      <c r="AC4" s="17">
        <v>94.1</v>
      </c>
      <c r="AD4" s="16">
        <v>55</v>
      </c>
      <c r="AE4" s="17">
        <v>53.9</v>
      </c>
      <c r="AF4" s="16">
        <v>2</v>
      </c>
      <c r="AG4" s="17">
        <v>3.6</v>
      </c>
      <c r="AH4" s="16">
        <v>6</v>
      </c>
      <c r="AI4" s="17">
        <v>10.9</v>
      </c>
      <c r="AJ4" s="16">
        <v>0</v>
      </c>
      <c r="AK4" s="17">
        <v>0</v>
      </c>
      <c r="AL4" s="39">
        <v>0</v>
      </c>
      <c r="AM4" s="40">
        <v>0</v>
      </c>
      <c r="AN4" s="39">
        <v>7</v>
      </c>
      <c r="AO4" s="40">
        <v>6.9</v>
      </c>
      <c r="AP4" s="39">
        <v>0</v>
      </c>
      <c r="AQ4" s="40">
        <v>0</v>
      </c>
      <c r="AR4" s="39">
        <v>0</v>
      </c>
      <c r="AS4" s="40">
        <v>0</v>
      </c>
      <c r="AT4" s="88">
        <v>19</v>
      </c>
      <c r="AU4" s="19">
        <v>12</v>
      </c>
      <c r="AV4" s="20">
        <v>63.2</v>
      </c>
      <c r="AW4" s="19">
        <v>12</v>
      </c>
      <c r="AX4" s="20">
        <v>63.2</v>
      </c>
      <c r="AY4" s="19">
        <v>6</v>
      </c>
      <c r="AZ4" s="20">
        <v>31.6</v>
      </c>
      <c r="BA4" s="19">
        <v>6</v>
      </c>
      <c r="BB4" s="20">
        <v>31.6</v>
      </c>
      <c r="BC4" s="19">
        <v>15</v>
      </c>
      <c r="BD4" s="20">
        <v>78.900000000000006</v>
      </c>
      <c r="BE4" s="19">
        <v>8</v>
      </c>
      <c r="BF4" s="20">
        <v>42.1</v>
      </c>
      <c r="BG4" s="42">
        <v>4</v>
      </c>
      <c r="BH4" s="44">
        <v>21.1</v>
      </c>
      <c r="BI4" s="42"/>
      <c r="BJ4" s="43"/>
      <c r="BK4" s="42">
        <v>1</v>
      </c>
      <c r="BL4" s="43">
        <v>5.3</v>
      </c>
      <c r="BM4" s="19">
        <v>1</v>
      </c>
      <c r="BN4" s="20">
        <v>5.3</v>
      </c>
      <c r="BO4" s="19">
        <v>2</v>
      </c>
      <c r="BP4" s="20">
        <v>10.5</v>
      </c>
      <c r="BQ4" s="19">
        <v>2</v>
      </c>
      <c r="BR4" s="20">
        <v>10.5</v>
      </c>
      <c r="BS4" s="19">
        <v>19</v>
      </c>
      <c r="BT4" s="20">
        <v>100</v>
      </c>
      <c r="BU4" s="19">
        <v>19</v>
      </c>
      <c r="BV4" s="20">
        <v>100</v>
      </c>
      <c r="BW4" s="21">
        <v>39.200000000000003</v>
      </c>
      <c r="BX4" s="22">
        <v>2699</v>
      </c>
      <c r="BY4" s="1">
        <v>0</v>
      </c>
      <c r="BZ4" s="1">
        <v>1</v>
      </c>
      <c r="CA4" s="1">
        <v>1</v>
      </c>
      <c r="CB4" s="1">
        <v>1</v>
      </c>
      <c r="CC4" s="1">
        <v>0</v>
      </c>
      <c r="CD4" s="1">
        <v>1</v>
      </c>
      <c r="CE4" s="34">
        <v>1</v>
      </c>
      <c r="CF4" s="21">
        <v>102</v>
      </c>
      <c r="CG4" s="23">
        <v>100</v>
      </c>
      <c r="CH4" s="37">
        <v>26.58</v>
      </c>
    </row>
    <row r="5" spans="1:88" ht="60.75" thickBot="1">
      <c r="A5" s="4" t="s">
        <v>122</v>
      </c>
      <c r="B5" s="5">
        <f>SUM(B4:B4)</f>
        <v>102</v>
      </c>
      <c r="C5" s="5">
        <f>SUM(C4:C4)</f>
        <v>41</v>
      </c>
      <c r="D5" s="5">
        <f>SUM(D4:D4)</f>
        <v>50</v>
      </c>
      <c r="E5" s="5">
        <f>SUM(E4:E4)</f>
        <v>11</v>
      </c>
      <c r="F5" s="6">
        <f>SUBTOTAL(9,F4:F4)</f>
        <v>37</v>
      </c>
      <c r="G5" s="7">
        <f>ROUND(F5/B5*100,1)</f>
        <v>36.299999999999997</v>
      </c>
      <c r="H5" s="5">
        <f>ROUND(AVERAGE(H4:H4),1)</f>
        <v>4.4000000000000004</v>
      </c>
      <c r="I5" s="5">
        <f>ROUND(AVERAGE(I4:I4),1)</f>
        <v>3.6</v>
      </c>
      <c r="J5" s="5">
        <f>ROUND(AVERAGE(J4:J4),1)</f>
        <v>54.5</v>
      </c>
      <c r="K5" s="5">
        <f>ROUND(AVERAGE(K4:K4),1)</f>
        <v>45</v>
      </c>
      <c r="L5" s="6">
        <f>SUBTOTAL(9,L4:L4)</f>
        <v>0</v>
      </c>
      <c r="M5" s="7">
        <v>0</v>
      </c>
      <c r="N5" s="6">
        <f>SUBTOTAL(9,N4:N4)</f>
        <v>0</v>
      </c>
      <c r="O5" s="7">
        <v>0</v>
      </c>
      <c r="P5" s="6">
        <f>SUBTOTAL(9,P4:P4)</f>
        <v>0</v>
      </c>
      <c r="Q5" s="7">
        <v>0</v>
      </c>
      <c r="R5" s="6">
        <f>SUBTOTAL(9,R4:R4)</f>
        <v>0</v>
      </c>
      <c r="S5" s="7">
        <v>0</v>
      </c>
      <c r="T5" s="6">
        <f>SUBTOTAL(9,T4:T4)</f>
        <v>0</v>
      </c>
      <c r="U5" s="7">
        <v>0</v>
      </c>
      <c r="V5" s="6">
        <f>SUBTOTAL(9,V4:V4)</f>
        <v>0</v>
      </c>
      <c r="W5" s="7">
        <v>0</v>
      </c>
      <c r="X5" s="6">
        <f>SUBTOTAL(9,X4:X4)</f>
        <v>0</v>
      </c>
      <c r="Y5" s="7">
        <v>0</v>
      </c>
      <c r="Z5" s="6">
        <f>SUBTOTAL(9,Z4:Z4)</f>
        <v>0</v>
      </c>
      <c r="AA5" s="7">
        <v>0</v>
      </c>
      <c r="AB5" s="6">
        <f>SUBTOTAL(9,AB4:AB4)</f>
        <v>96</v>
      </c>
      <c r="AC5" s="7">
        <f>ROUND(AB5/B5*100,1)</f>
        <v>94.1</v>
      </c>
      <c r="AD5" s="6">
        <f>SUBTOTAL(9,AD4:AD4)</f>
        <v>55</v>
      </c>
      <c r="AE5" s="7">
        <f>ROUND(AD5/B5*100,1)</f>
        <v>53.9</v>
      </c>
      <c r="AF5" s="6">
        <f>SUBTOTAL(9,AF4:AF4)</f>
        <v>2</v>
      </c>
      <c r="AG5" s="7">
        <v>3.6</v>
      </c>
      <c r="AH5" s="6">
        <f>SUBTOTAL(9,AH4:AH4)</f>
        <v>6</v>
      </c>
      <c r="AI5" s="7">
        <v>10.9</v>
      </c>
      <c r="AJ5" s="6">
        <f>SUBTOTAL(9,AJ4:AJ4)</f>
        <v>0</v>
      </c>
      <c r="AK5" s="7">
        <f>ROUND(AJ5/B5*100,1)</f>
        <v>0</v>
      </c>
      <c r="AL5" s="6">
        <f>SUBTOTAL(9,AL4:AL4)</f>
        <v>0</v>
      </c>
      <c r="AM5" s="7">
        <f>ROUND(AL5/B5*100,1)</f>
        <v>0</v>
      </c>
      <c r="AN5" s="6">
        <f>SUBTOTAL(9,AN4:AN4)</f>
        <v>7</v>
      </c>
      <c r="AO5" s="7">
        <f>ROUND(AN5/B5*100,1)</f>
        <v>6.9</v>
      </c>
      <c r="AP5" s="6">
        <f>SUBTOTAL(9,AP4:AP4)</f>
        <v>0</v>
      </c>
      <c r="AQ5" s="7">
        <f>ROUND(AP5/B5*100,1)</f>
        <v>0</v>
      </c>
      <c r="AR5" s="6">
        <f>SUBTOTAL(9,AR4:AR4)</f>
        <v>0</v>
      </c>
      <c r="AS5" s="7">
        <f>ROUND(AR5/B5*100,1)</f>
        <v>0</v>
      </c>
      <c r="AT5" s="8">
        <f>SUM(AT4:AT4)</f>
        <v>19</v>
      </c>
      <c r="AU5" s="6">
        <f>SUBTOTAL(9,AU4:AU4)</f>
        <v>12</v>
      </c>
      <c r="AV5" s="7">
        <f>ROUND(AU5/AT5*100,1)</f>
        <v>63.2</v>
      </c>
      <c r="AW5" s="6">
        <f>SUBTOTAL(9,AW4:AW4)</f>
        <v>12</v>
      </c>
      <c r="AX5" s="7">
        <f>ROUND(AW5/AT5*100,1)</f>
        <v>63.2</v>
      </c>
      <c r="AY5" s="6">
        <f>SUBTOTAL(9,AY4:AY4)</f>
        <v>6</v>
      </c>
      <c r="AZ5" s="7">
        <f>ROUND(AY5/AT5*100,1)</f>
        <v>31.6</v>
      </c>
      <c r="BA5" s="6">
        <f>SUBTOTAL(9,BA4:BA4)</f>
        <v>6</v>
      </c>
      <c r="BB5" s="7">
        <f>ROUND(BA5/AT5*100,1)</f>
        <v>31.6</v>
      </c>
      <c r="BC5" s="6">
        <f>SUBTOTAL(9,BC4:BC4)</f>
        <v>15</v>
      </c>
      <c r="BD5" s="7">
        <f>ROUND(BC5/AT5*100,1)</f>
        <v>78.900000000000006</v>
      </c>
      <c r="BE5" s="6">
        <f>SUBTOTAL(9,BE4:BE4)</f>
        <v>8</v>
      </c>
      <c r="BF5" s="7">
        <f>ROUND(BE5/AT5*100,1)</f>
        <v>42.1</v>
      </c>
      <c r="BG5" s="6">
        <f>SUBTOTAL(9,BG4:BG4)</f>
        <v>4</v>
      </c>
      <c r="BH5" s="35">
        <f>ROUND(BG5/AT5*100,1)</f>
        <v>21.1</v>
      </c>
      <c r="BI5" s="45">
        <f>SUBTOTAL(9,BI4:BI4)</f>
        <v>0</v>
      </c>
      <c r="BJ5" s="46">
        <f>ROUND(BI5/AT5*100,1)</f>
        <v>0</v>
      </c>
      <c r="BK5" s="6">
        <f>SUBTOTAL(9,BK4:BK4)</f>
        <v>1</v>
      </c>
      <c r="BL5" s="7">
        <f>ROUND(BK5/AT5*100,1)</f>
        <v>5.3</v>
      </c>
      <c r="BM5" s="6">
        <f>SUBTOTAL(9,BM4:BM4)</f>
        <v>1</v>
      </c>
      <c r="BN5" s="7">
        <f>ROUND(BM5/AT5*100,1)</f>
        <v>5.3</v>
      </c>
      <c r="BO5" s="6">
        <f>SUBTOTAL(9,BO4:BO4)</f>
        <v>2</v>
      </c>
      <c r="BP5" s="7">
        <f>ROUND(BO5/AT5*100,1)</f>
        <v>10.5</v>
      </c>
      <c r="BQ5" s="6">
        <f>SUBTOTAL(9,BQ4:BQ4)</f>
        <v>2</v>
      </c>
      <c r="BR5" s="7">
        <f>ROUND(BQ5/AT5*100,1)</f>
        <v>10.5</v>
      </c>
      <c r="BS5" s="6">
        <f>SUBTOTAL(9,BS4:BS4)</f>
        <v>19</v>
      </c>
      <c r="BT5" s="7">
        <f>ROUND(BS5/AT5*100,1)</f>
        <v>100</v>
      </c>
      <c r="BU5" s="6">
        <f>SUBTOTAL(9,BU4:BU4)</f>
        <v>19</v>
      </c>
      <c r="BV5" s="7">
        <f>ROUND(BU5/AT5*100,1)</f>
        <v>100</v>
      </c>
      <c r="BW5" s="6">
        <f>ROUND(AVERAGE(BW4:BW4),1)</f>
        <v>39.200000000000003</v>
      </c>
      <c r="BX5" s="9">
        <f>ROUND(AVERAGE(BX4:BX4),1)</f>
        <v>2699</v>
      </c>
      <c r="BY5" s="9">
        <v>0</v>
      </c>
      <c r="BZ5" s="9">
        <v>1</v>
      </c>
      <c r="CA5" s="9">
        <v>1</v>
      </c>
      <c r="CB5" s="9">
        <v>1</v>
      </c>
      <c r="CC5" s="9">
        <v>0</v>
      </c>
      <c r="CD5" s="9">
        <v>1</v>
      </c>
      <c r="CE5" s="35">
        <v>1</v>
      </c>
      <c r="CF5" s="6">
        <f>SUBTOTAL(9,CF4:CF4)</f>
        <v>102</v>
      </c>
      <c r="CG5" s="7">
        <f>ROUND(CF5/B5*100,1)</f>
        <v>100</v>
      </c>
      <c r="CH5" s="38">
        <v>26.58</v>
      </c>
      <c r="CJ5" s="41"/>
    </row>
    <row r="6" spans="1:88">
      <c r="CJ6" s="41"/>
    </row>
    <row r="7" spans="1:88">
      <c r="CJ7" s="41"/>
    </row>
    <row r="8" spans="1:88" ht="18.75">
      <c r="A8" s="111" t="s">
        <v>153</v>
      </c>
      <c r="CJ8" s="41"/>
    </row>
    <row r="9" spans="1:88" ht="18.75">
      <c r="A9" s="111" t="s">
        <v>154</v>
      </c>
      <c r="CJ9" s="41"/>
    </row>
    <row r="10" spans="1:88">
      <c r="CJ10" s="41"/>
    </row>
    <row r="11" spans="1:88">
      <c r="CJ11" s="41"/>
    </row>
    <row r="12" spans="1:88">
      <c r="CJ12" s="41"/>
    </row>
    <row r="13" spans="1:88">
      <c r="CJ13" s="41"/>
    </row>
    <row r="14" spans="1:88">
      <c r="CJ14" s="41"/>
    </row>
    <row r="15" spans="1:88">
      <c r="CJ15" s="41"/>
    </row>
    <row r="16" spans="1:88">
      <c r="CJ16" s="41"/>
    </row>
    <row r="17" spans="88:88">
      <c r="CJ17" s="41"/>
    </row>
    <row r="18" spans="88:88">
      <c r="CJ18" s="41"/>
    </row>
    <row r="19" spans="88:88">
      <c r="CJ19" s="41"/>
    </row>
    <row r="20" spans="88:88">
      <c r="CJ20" s="41"/>
    </row>
    <row r="21" spans="88:88">
      <c r="CJ21" s="41"/>
    </row>
    <row r="22" spans="88:88">
      <c r="CJ22" s="41"/>
    </row>
    <row r="23" spans="88:88">
      <c r="CJ23" s="41"/>
    </row>
    <row r="24" spans="88:88">
      <c r="CJ24" s="41"/>
    </row>
    <row r="25" spans="88:88">
      <c r="CJ25" s="41"/>
    </row>
    <row r="26" spans="88:88">
      <c r="CJ26" s="41"/>
    </row>
    <row r="27" spans="88:88">
      <c r="CJ27" s="41"/>
    </row>
    <row r="28" spans="88:88">
      <c r="CJ28" s="41"/>
    </row>
    <row r="29" spans="88:88">
      <c r="CJ29" s="41"/>
    </row>
    <row r="30" spans="88:88">
      <c r="CJ30" s="41"/>
    </row>
    <row r="31" spans="88:88">
      <c r="CJ31" s="41"/>
    </row>
    <row r="32" spans="88:88">
      <c r="CJ32" s="41"/>
    </row>
    <row r="33" spans="88:88">
      <c r="CJ33" s="41"/>
    </row>
    <row r="34" spans="88:88">
      <c r="CJ34" s="41"/>
    </row>
  </sheetData>
  <mergeCells count="68">
    <mergeCell ref="B1:BV1"/>
    <mergeCell ref="BW1:CH1"/>
    <mergeCell ref="F2:G2"/>
    <mergeCell ref="F3:G3"/>
    <mergeCell ref="L2:M2"/>
    <mergeCell ref="L3:M3"/>
    <mergeCell ref="N2:O2"/>
    <mergeCell ref="N3:O3"/>
    <mergeCell ref="P2:Q2"/>
    <mergeCell ref="P3:Q3"/>
    <mergeCell ref="R2:S2"/>
    <mergeCell ref="R3:S3"/>
    <mergeCell ref="T2:U2"/>
    <mergeCell ref="T3:U3"/>
    <mergeCell ref="V2:W2"/>
    <mergeCell ref="V3:W3"/>
    <mergeCell ref="X2:Y2"/>
    <mergeCell ref="X3:Y3"/>
    <mergeCell ref="Z2:AA2"/>
    <mergeCell ref="Z3:AA3"/>
    <mergeCell ref="AB2:AC2"/>
    <mergeCell ref="AB3:AC3"/>
    <mergeCell ref="AD2:AE2"/>
    <mergeCell ref="AD3:AE3"/>
    <mergeCell ref="AF2:AG2"/>
    <mergeCell ref="AF3:AG3"/>
    <mergeCell ref="AH2:AI2"/>
    <mergeCell ref="AH3:AI3"/>
    <mergeCell ref="AJ2:AK2"/>
    <mergeCell ref="AJ3:AK3"/>
    <mergeCell ref="AL2:AM2"/>
    <mergeCell ref="AL3:AM3"/>
    <mergeCell ref="AN2:AO2"/>
    <mergeCell ref="AN3:AO3"/>
    <mergeCell ref="AP2:AQ2"/>
    <mergeCell ref="AP3:AQ3"/>
    <mergeCell ref="AR2:AS2"/>
    <mergeCell ref="AR3:AS3"/>
    <mergeCell ref="AU2:AV2"/>
    <mergeCell ref="AW2:AX2"/>
    <mergeCell ref="AW3:AX3"/>
    <mergeCell ref="AY2:AZ2"/>
    <mergeCell ref="AY3:AZ3"/>
    <mergeCell ref="BA2:BB2"/>
    <mergeCell ref="BA3:BB3"/>
    <mergeCell ref="BO3:BP3"/>
    <mergeCell ref="BC2:BD2"/>
    <mergeCell ref="BC3:BD3"/>
    <mergeCell ref="BE2:BF2"/>
    <mergeCell ref="BE3:BF3"/>
    <mergeCell ref="BG2:BH2"/>
    <mergeCell ref="BG3:BH3"/>
    <mergeCell ref="CF2:CG2"/>
    <mergeCell ref="CF3:CG3"/>
    <mergeCell ref="AU3:AV3"/>
    <mergeCell ref="BI2:BJ2"/>
    <mergeCell ref="BI3:BJ3"/>
    <mergeCell ref="BQ2:BR2"/>
    <mergeCell ref="BQ3:BR3"/>
    <mergeCell ref="BS2:BT2"/>
    <mergeCell ref="BS3:BT3"/>
    <mergeCell ref="BU2:BV2"/>
    <mergeCell ref="BU3:BV3"/>
    <mergeCell ref="BK2:BL2"/>
    <mergeCell ref="BK3:BL3"/>
    <mergeCell ref="BM2:BN2"/>
    <mergeCell ref="BM3:BN3"/>
    <mergeCell ref="BO2:BP2"/>
  </mergeCells>
  <conditionalFormatting sqref="K4">
    <cfRule type="cellIs" dxfId="3" priority="4" operator="lessThan">
      <formula>41.38</formula>
    </cfRule>
  </conditionalFormatting>
  <conditionalFormatting sqref="H4">
    <cfRule type="cellIs" dxfId="2" priority="3" operator="lessThan">
      <formula>3.96</formula>
    </cfRule>
  </conditionalFormatting>
  <conditionalFormatting sqref="I4">
    <cfRule type="cellIs" dxfId="1" priority="2" operator="lessThan">
      <formula>3.62</formula>
    </cfRule>
  </conditionalFormatting>
  <conditionalFormatting sqref="J4">
    <cfRule type="cellIs" dxfId="0" priority="1" operator="lessThan">
      <formula>68.82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A5" sqref="A5:G33"/>
    </sheetView>
  </sheetViews>
  <sheetFormatPr defaultRowHeight="15"/>
  <cols>
    <col min="2" max="7" width="15.28515625" customWidth="1"/>
  </cols>
  <sheetData>
    <row r="1" spans="1:7" ht="18.75">
      <c r="A1" s="57">
        <v>1.26</v>
      </c>
    </row>
    <row r="2" spans="1:7" ht="44.25" customHeight="1" thickBot="1">
      <c r="A2" s="65" t="s">
        <v>121</v>
      </c>
      <c r="B2" s="184" t="s">
        <v>55</v>
      </c>
      <c r="C2" s="185"/>
      <c r="D2" s="185"/>
      <c r="E2" s="185"/>
      <c r="F2" s="185"/>
      <c r="G2" s="186"/>
    </row>
    <row r="3" spans="1:7" ht="15.75" thickBot="1">
      <c r="B3" s="129">
        <v>2015</v>
      </c>
      <c r="C3" s="116"/>
      <c r="D3" s="129">
        <v>2016</v>
      </c>
      <c r="E3" s="116"/>
      <c r="F3" s="129">
        <v>2017</v>
      </c>
      <c r="G3" s="116"/>
    </row>
    <row r="4" spans="1:7" ht="105.75" thickBot="1">
      <c r="A4" s="112" t="s">
        <v>155</v>
      </c>
      <c r="B4" s="86">
        <v>13</v>
      </c>
      <c r="C4" s="86"/>
      <c r="D4" s="86">
        <v>11</v>
      </c>
      <c r="E4" s="86"/>
      <c r="F4" s="86">
        <v>11</v>
      </c>
      <c r="G4" s="86"/>
    </row>
    <row r="5" spans="1:7" ht="75.75" thickBot="1">
      <c r="A5" s="4" t="s">
        <v>122</v>
      </c>
      <c r="B5" s="95">
        <f>SUBTOTAL(9,B4:B4)</f>
        <v>13</v>
      </c>
      <c r="C5" s="96"/>
      <c r="D5" s="95">
        <f>SUBTOTAL(9,D4:D4)</f>
        <v>11</v>
      </c>
      <c r="E5" s="96"/>
      <c r="F5" s="95">
        <f>SUBTOTAL(9,F4:F4)</f>
        <v>11</v>
      </c>
      <c r="G5" s="96"/>
    </row>
  </sheetData>
  <mergeCells count="4">
    <mergeCell ref="B3:C3"/>
    <mergeCell ref="D3:E3"/>
    <mergeCell ref="F3:G3"/>
    <mergeCell ref="B2:G2"/>
  </mergeCells>
  <pageMargins left="0.7" right="0.7" top="0.75" bottom="0.75" header="0.3" footer="0.3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A5" sqref="A5:G33"/>
    </sheetView>
  </sheetViews>
  <sheetFormatPr defaultRowHeight="15"/>
  <cols>
    <col min="2" max="7" width="15.28515625" customWidth="1"/>
  </cols>
  <sheetData>
    <row r="1" spans="1:7" ht="18.75">
      <c r="A1" s="57">
        <v>1.27</v>
      </c>
    </row>
    <row r="2" spans="1:7" ht="44.25" customHeight="1" thickBot="1">
      <c r="A2" s="65" t="s">
        <v>121</v>
      </c>
      <c r="B2" s="184" t="s">
        <v>58</v>
      </c>
      <c r="C2" s="185"/>
      <c r="D2" s="185"/>
      <c r="E2" s="185"/>
      <c r="F2" s="185"/>
      <c r="G2" s="186"/>
    </row>
    <row r="3" spans="1:7" ht="15.75" thickBot="1">
      <c r="B3" s="129">
        <v>2015</v>
      </c>
      <c r="C3" s="116"/>
      <c r="D3" s="129">
        <v>2016</v>
      </c>
      <c r="E3" s="116"/>
      <c r="F3" s="129">
        <v>2017</v>
      </c>
      <c r="G3" s="116"/>
    </row>
    <row r="4" spans="1:7" ht="105.75" thickBot="1">
      <c r="A4" s="112" t="s">
        <v>155</v>
      </c>
      <c r="B4" s="86">
        <v>4</v>
      </c>
      <c r="C4" s="86"/>
      <c r="D4" s="86">
        <v>4</v>
      </c>
      <c r="E4" s="86"/>
      <c r="F4" s="86">
        <v>4</v>
      </c>
      <c r="G4" s="86"/>
    </row>
    <row r="5" spans="1:7" ht="75.75" thickBot="1">
      <c r="A5" s="4" t="s">
        <v>122</v>
      </c>
      <c r="B5" s="95">
        <f>SUBTOTAL(9,B4:B4)</f>
        <v>4</v>
      </c>
      <c r="C5" s="96"/>
      <c r="D5" s="95">
        <f>SUBTOTAL(9,D4:D4)</f>
        <v>4</v>
      </c>
      <c r="E5" s="96"/>
      <c r="F5" s="95">
        <f>SUBTOTAL(9,F4:F4)</f>
        <v>4</v>
      </c>
      <c r="G5" s="96"/>
    </row>
  </sheetData>
  <mergeCells count="4">
    <mergeCell ref="B3:C3"/>
    <mergeCell ref="D3:E3"/>
    <mergeCell ref="F3:G3"/>
    <mergeCell ref="B2:G2"/>
  </mergeCells>
  <pageMargins left="0.7" right="0.7" top="0.75" bottom="0.75" header="0.3" footer="0.3"/>
  <pageSetup paperSize="9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A5" sqref="A5:G33"/>
    </sheetView>
  </sheetViews>
  <sheetFormatPr defaultRowHeight="15"/>
  <cols>
    <col min="2" max="7" width="15.28515625" customWidth="1"/>
  </cols>
  <sheetData>
    <row r="1" spans="1:7" ht="18.75">
      <c r="A1" s="57">
        <v>1.28</v>
      </c>
    </row>
    <row r="2" spans="1:7" ht="44.25" customHeight="1" thickBot="1">
      <c r="A2" s="65" t="s">
        <v>121</v>
      </c>
      <c r="B2" s="184" t="s">
        <v>60</v>
      </c>
      <c r="C2" s="185"/>
      <c r="D2" s="185"/>
      <c r="E2" s="185"/>
      <c r="F2" s="185"/>
      <c r="G2" s="186"/>
    </row>
    <row r="3" spans="1:7" ht="15.75" thickBot="1">
      <c r="B3" s="129">
        <v>2015</v>
      </c>
      <c r="C3" s="116"/>
      <c r="D3" s="129">
        <v>2016</v>
      </c>
      <c r="E3" s="116"/>
      <c r="F3" s="129">
        <v>2017</v>
      </c>
      <c r="G3" s="116"/>
    </row>
    <row r="4" spans="1:7" ht="105.75" thickBot="1">
      <c r="A4" s="112" t="s">
        <v>155</v>
      </c>
      <c r="B4" s="86">
        <v>4</v>
      </c>
      <c r="C4" s="86"/>
      <c r="D4" s="86">
        <v>4</v>
      </c>
      <c r="E4" s="86"/>
      <c r="F4" s="86">
        <v>6</v>
      </c>
      <c r="G4" s="86"/>
    </row>
    <row r="5" spans="1:7" ht="75.75" thickBot="1">
      <c r="A5" s="4" t="s">
        <v>122</v>
      </c>
      <c r="B5" s="95">
        <f>SUBTOTAL(9,B4:B4)</f>
        <v>4</v>
      </c>
      <c r="C5" s="96"/>
      <c r="D5" s="95">
        <f>SUBTOTAL(9,D4:D4)</f>
        <v>4</v>
      </c>
      <c r="E5" s="96"/>
      <c r="F5" s="95">
        <f>SUBTOTAL(9,F4:F4)</f>
        <v>6</v>
      </c>
      <c r="G5" s="96"/>
    </row>
  </sheetData>
  <mergeCells count="4">
    <mergeCell ref="B3:C3"/>
    <mergeCell ref="D3:E3"/>
    <mergeCell ref="F3:G3"/>
    <mergeCell ref="B2:G2"/>
  </mergeCells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A4" sqref="A4"/>
    </sheetView>
  </sheetViews>
  <sheetFormatPr defaultRowHeight="15"/>
  <cols>
    <col min="2" max="7" width="15.28515625" customWidth="1"/>
  </cols>
  <sheetData>
    <row r="1" spans="1:7" ht="18.75">
      <c r="A1" s="57">
        <v>1.29</v>
      </c>
    </row>
    <row r="2" spans="1:7" ht="44.25" customHeight="1" thickBot="1">
      <c r="A2" s="65" t="s">
        <v>121</v>
      </c>
      <c r="B2" s="184" t="s">
        <v>62</v>
      </c>
      <c r="C2" s="185"/>
      <c r="D2" s="185"/>
      <c r="E2" s="185"/>
      <c r="F2" s="185"/>
      <c r="G2" s="186"/>
    </row>
    <row r="3" spans="1:7" ht="15.75" thickBot="1">
      <c r="B3" s="129">
        <v>2015</v>
      </c>
      <c r="C3" s="116"/>
      <c r="D3" s="129">
        <v>2016</v>
      </c>
      <c r="E3" s="116"/>
      <c r="F3" s="129">
        <v>2017</v>
      </c>
      <c r="G3" s="116"/>
    </row>
    <row r="4" spans="1:7" ht="105.75" thickBot="1">
      <c r="A4" s="112" t="s">
        <v>155</v>
      </c>
      <c r="B4" s="86">
        <v>15</v>
      </c>
      <c r="C4" s="86"/>
      <c r="D4" s="86">
        <v>13</v>
      </c>
      <c r="E4" s="86"/>
      <c r="F4" s="86">
        <v>14</v>
      </c>
      <c r="G4" s="86"/>
    </row>
    <row r="5" spans="1:7" ht="75.75" thickBot="1">
      <c r="A5" s="4" t="s">
        <v>122</v>
      </c>
      <c r="B5" s="95">
        <f>SUBTOTAL(9,B4:B4)</f>
        <v>15</v>
      </c>
      <c r="C5" s="96"/>
      <c r="D5" s="95">
        <f>SUBTOTAL(9,D4:D4)</f>
        <v>13</v>
      </c>
      <c r="E5" s="96"/>
      <c r="F5" s="95">
        <f>SUBTOTAL(9,F4:F4)</f>
        <v>14</v>
      </c>
      <c r="G5" s="96"/>
    </row>
  </sheetData>
  <mergeCells count="4">
    <mergeCell ref="B3:C3"/>
    <mergeCell ref="D3:E3"/>
    <mergeCell ref="F3:G3"/>
    <mergeCell ref="B2:G2"/>
  </mergeCells>
  <pageMargins left="0.7" right="0.7" top="0.75" bottom="0.75" header="0.3" footer="0.3"/>
  <pageSetup paperSize="9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A4" sqref="A4"/>
    </sheetView>
  </sheetViews>
  <sheetFormatPr defaultRowHeight="15"/>
  <cols>
    <col min="2" max="7" width="11.85546875" customWidth="1"/>
  </cols>
  <sheetData>
    <row r="1" spans="1:7" ht="18.75">
      <c r="A1" s="57" t="s">
        <v>124</v>
      </c>
    </row>
    <row r="2" spans="1:7" ht="44.25" customHeight="1" thickBot="1">
      <c r="A2" s="65" t="s">
        <v>121</v>
      </c>
      <c r="B2" s="184" t="s">
        <v>64</v>
      </c>
      <c r="C2" s="185"/>
      <c r="D2" s="185"/>
      <c r="E2" s="185"/>
      <c r="F2" s="185"/>
      <c r="G2" s="186"/>
    </row>
    <row r="3" spans="1:7" ht="15.75" thickBot="1">
      <c r="B3" s="129">
        <v>2015</v>
      </c>
      <c r="C3" s="116"/>
      <c r="D3" s="129">
        <v>2016</v>
      </c>
      <c r="E3" s="116"/>
      <c r="F3" s="129">
        <v>2017</v>
      </c>
      <c r="G3" s="116"/>
    </row>
    <row r="4" spans="1:7" ht="105.75" thickBot="1">
      <c r="A4" s="112" t="s">
        <v>155</v>
      </c>
      <c r="B4" s="19">
        <v>8</v>
      </c>
      <c r="C4" s="20"/>
      <c r="D4" s="19">
        <v>9</v>
      </c>
      <c r="E4" s="20"/>
      <c r="F4" s="19">
        <v>8</v>
      </c>
      <c r="G4" s="19"/>
    </row>
    <row r="5" spans="1:7" ht="75.75" thickBot="1">
      <c r="A5" s="4" t="s">
        <v>122</v>
      </c>
      <c r="B5" s="95">
        <f>SUBTOTAL(9,B4:B4)</f>
        <v>8</v>
      </c>
      <c r="C5" s="96"/>
      <c r="D5" s="95">
        <f>SUBTOTAL(9,D4:D4)</f>
        <v>9</v>
      </c>
      <c r="E5" s="96"/>
      <c r="F5" s="95">
        <f>SUBTOTAL(9,F4:F4)</f>
        <v>8</v>
      </c>
      <c r="G5" s="96"/>
    </row>
  </sheetData>
  <mergeCells count="4">
    <mergeCell ref="B3:C3"/>
    <mergeCell ref="D3:E3"/>
    <mergeCell ref="F3:G3"/>
    <mergeCell ref="B2:G2"/>
  </mergeCells>
  <pageMargins left="0.7" right="0.7" top="0.75" bottom="0.75" header="0.3" footer="0.3"/>
  <pageSetup paperSize="9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A4" sqref="A4"/>
    </sheetView>
  </sheetViews>
  <sheetFormatPr defaultRowHeight="15"/>
  <cols>
    <col min="2" max="7" width="12.28515625" customWidth="1"/>
  </cols>
  <sheetData>
    <row r="1" spans="1:7" ht="18.75">
      <c r="A1" s="57" t="s">
        <v>125</v>
      </c>
    </row>
    <row r="2" spans="1:7" ht="44.25" customHeight="1" thickBot="1">
      <c r="A2" s="65" t="s">
        <v>121</v>
      </c>
      <c r="B2" s="184" t="s">
        <v>66</v>
      </c>
      <c r="C2" s="185"/>
      <c r="D2" s="185"/>
      <c r="E2" s="185"/>
      <c r="F2" s="185"/>
      <c r="G2" s="185"/>
    </row>
    <row r="3" spans="1:7" ht="15.75" thickBot="1">
      <c r="B3" s="129">
        <v>2015</v>
      </c>
      <c r="C3" s="130"/>
      <c r="D3" s="129">
        <v>2016</v>
      </c>
      <c r="E3" s="130"/>
      <c r="F3" s="129">
        <v>2017</v>
      </c>
      <c r="G3" s="130"/>
    </row>
    <row r="4" spans="1:7" ht="105.75" thickBot="1">
      <c r="A4" s="112" t="s">
        <v>155</v>
      </c>
      <c r="B4" s="42">
        <v>7</v>
      </c>
      <c r="C4" s="42"/>
      <c r="D4" s="42">
        <v>4</v>
      </c>
      <c r="E4" s="42"/>
      <c r="F4" s="42">
        <v>4</v>
      </c>
      <c r="G4" s="42"/>
    </row>
    <row r="5" spans="1:7" ht="75.75" thickBot="1">
      <c r="A5" s="4" t="s">
        <v>122</v>
      </c>
      <c r="B5" s="95">
        <f>SUBTOTAL(9,B4:B4)</f>
        <v>7</v>
      </c>
      <c r="C5" s="98"/>
      <c r="D5" s="95">
        <f>SUBTOTAL(9,D4:D4)</f>
        <v>4</v>
      </c>
      <c r="E5" s="98"/>
      <c r="F5" s="95">
        <f>SUBTOTAL(9,F4:F4)</f>
        <v>4</v>
      </c>
      <c r="G5" s="98"/>
    </row>
  </sheetData>
  <mergeCells count="4">
    <mergeCell ref="B3:C3"/>
    <mergeCell ref="D3:E3"/>
    <mergeCell ref="F3:G3"/>
    <mergeCell ref="B2:G2"/>
  </mergeCells>
  <pageMargins left="0.7" right="0.7" top="0.75" bottom="0.75" header="0.3" footer="0.3"/>
  <pageSetup paperSize="9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W34"/>
  <sheetViews>
    <sheetView topLeftCell="H1" workbookViewId="0">
      <selection activeCell="I4" sqref="I4"/>
    </sheetView>
  </sheetViews>
  <sheetFormatPr defaultRowHeight="15"/>
  <cols>
    <col min="2" max="2" width="10" customWidth="1"/>
    <col min="3" max="3" width="10.85546875" customWidth="1"/>
    <col min="4" max="4" width="10" customWidth="1"/>
    <col min="5" max="6" width="10.28515625" customWidth="1"/>
    <col min="7" max="7" width="15.28515625" customWidth="1"/>
    <col min="8" max="8" width="6.28515625" customWidth="1"/>
    <col min="10" max="15" width="10.7109375" customWidth="1"/>
    <col min="16" max="16" width="5.85546875" customWidth="1"/>
    <col min="17" max="17" width="6.42578125" customWidth="1"/>
    <col min="18" max="23" width="10.28515625" customWidth="1"/>
  </cols>
  <sheetData>
    <row r="1" spans="1:23" ht="19.5" thickBot="1">
      <c r="A1" s="89" t="s">
        <v>126</v>
      </c>
      <c r="I1" s="89" t="s">
        <v>148</v>
      </c>
    </row>
    <row r="2" spans="1:23" ht="44.25" customHeight="1" thickBot="1">
      <c r="A2" s="65" t="s">
        <v>121</v>
      </c>
      <c r="B2" s="187" t="s">
        <v>68</v>
      </c>
      <c r="C2" s="188"/>
      <c r="D2" s="188"/>
      <c r="E2" s="188"/>
      <c r="F2" s="188"/>
      <c r="G2" s="189"/>
      <c r="J2" s="185" t="s">
        <v>70</v>
      </c>
      <c r="K2" s="185"/>
      <c r="L2" s="185"/>
      <c r="M2" s="185"/>
      <c r="N2" s="185"/>
      <c r="O2" s="186"/>
      <c r="R2" s="184" t="s">
        <v>72</v>
      </c>
      <c r="S2" s="185"/>
      <c r="T2" s="185"/>
      <c r="U2" s="185"/>
      <c r="V2" s="185"/>
      <c r="W2" s="186"/>
    </row>
    <row r="3" spans="1:23" ht="15.75" thickBot="1">
      <c r="B3" s="124">
        <v>2015</v>
      </c>
      <c r="C3" s="125"/>
      <c r="D3" s="124">
        <v>2016</v>
      </c>
      <c r="E3" s="125"/>
      <c r="F3" s="124">
        <v>2017</v>
      </c>
      <c r="G3" s="125"/>
      <c r="J3" s="137">
        <v>2015</v>
      </c>
      <c r="K3" s="116"/>
      <c r="L3" s="137">
        <v>2016</v>
      </c>
      <c r="M3" s="116"/>
      <c r="N3" s="137">
        <v>2017</v>
      </c>
      <c r="O3" s="116"/>
      <c r="R3" s="129">
        <v>2015</v>
      </c>
      <c r="S3" s="116"/>
      <c r="T3" s="129">
        <v>2016</v>
      </c>
      <c r="U3" s="116"/>
      <c r="V3" s="129">
        <v>2017</v>
      </c>
      <c r="W3" s="116"/>
    </row>
    <row r="4" spans="1:23" ht="105.75" thickBot="1">
      <c r="A4" s="31" t="s">
        <v>104</v>
      </c>
      <c r="B4" s="42">
        <f>'Свод 2015'!BI4</f>
        <v>0</v>
      </c>
      <c r="C4" s="42">
        <f>'Свод 2015'!BJ4</f>
        <v>0</v>
      </c>
      <c r="D4" s="42">
        <f>'Свод 2015'!BI4</f>
        <v>0</v>
      </c>
      <c r="E4" s="42">
        <f>'Свод 2015'!BJ4</f>
        <v>0</v>
      </c>
      <c r="F4" s="42">
        <f>'Свод 2017'!BI4</f>
        <v>0</v>
      </c>
      <c r="G4" s="42">
        <f>'Свод 2017'!BJ4</f>
        <v>0</v>
      </c>
      <c r="I4" s="112" t="s">
        <v>155</v>
      </c>
      <c r="J4" s="42">
        <v>1</v>
      </c>
      <c r="K4" s="42"/>
      <c r="L4" s="42">
        <v>1</v>
      </c>
      <c r="M4" s="42"/>
      <c r="N4" s="42">
        <v>1</v>
      </c>
      <c r="O4" s="42"/>
      <c r="R4" s="19">
        <v>1</v>
      </c>
      <c r="S4" s="19"/>
      <c r="T4" s="19">
        <v>1</v>
      </c>
      <c r="U4" s="19"/>
      <c r="V4" s="19">
        <v>1</v>
      </c>
      <c r="W4" s="19"/>
    </row>
    <row r="5" spans="1:23" ht="15.75" thickBot="1">
      <c r="A5" s="31" t="s">
        <v>132</v>
      </c>
      <c r="B5" s="42" t="e">
        <f>'Свод 2015'!#REF!</f>
        <v>#REF!</v>
      </c>
      <c r="C5" s="42" t="e">
        <f>'Свод 2015'!#REF!</f>
        <v>#REF!</v>
      </c>
      <c r="D5" s="42" t="e">
        <f>'Свод 2015'!#REF!</f>
        <v>#REF!</v>
      </c>
      <c r="E5" s="42" t="e">
        <f>'Свод 2015'!#REF!</f>
        <v>#REF!</v>
      </c>
      <c r="F5" s="42" t="e">
        <f>'Свод 2017'!#REF!</f>
        <v>#REF!</v>
      </c>
      <c r="G5" s="42" t="e">
        <f>'Свод 2017'!#REF!</f>
        <v>#REF!</v>
      </c>
      <c r="J5" s="42"/>
      <c r="K5" s="42"/>
      <c r="L5" s="42"/>
      <c r="M5" s="42"/>
      <c r="N5" s="42"/>
      <c r="O5" s="42"/>
      <c r="R5" s="19"/>
      <c r="S5" s="19"/>
      <c r="T5" s="19"/>
      <c r="U5" s="19"/>
      <c r="V5" s="19"/>
      <c r="W5" s="19"/>
    </row>
    <row r="6" spans="1:23" ht="15.75" thickBot="1">
      <c r="A6" s="31" t="s">
        <v>105</v>
      </c>
      <c r="B6" s="42" t="e">
        <f>'Свод 2015'!#REF!</f>
        <v>#REF!</v>
      </c>
      <c r="C6" s="42" t="e">
        <f>'Свод 2015'!#REF!</f>
        <v>#REF!</v>
      </c>
      <c r="D6" s="42" t="e">
        <f>'Свод 2015'!#REF!</f>
        <v>#REF!</v>
      </c>
      <c r="E6" s="42" t="e">
        <f>'Свод 2015'!#REF!</f>
        <v>#REF!</v>
      </c>
      <c r="F6" s="42" t="e">
        <f>'Свод 2017'!#REF!</f>
        <v>#REF!</v>
      </c>
      <c r="G6" s="42" t="e">
        <f>'Свод 2017'!#REF!</f>
        <v>#REF!</v>
      </c>
      <c r="J6" s="42"/>
      <c r="K6" s="42"/>
      <c r="L6" s="42"/>
      <c r="M6" s="42"/>
      <c r="N6" s="42"/>
      <c r="O6" s="42"/>
      <c r="R6" s="19"/>
      <c r="S6" s="19"/>
      <c r="T6" s="19"/>
      <c r="U6" s="19"/>
      <c r="V6" s="19"/>
      <c r="W6" s="19"/>
    </row>
    <row r="7" spans="1:23" ht="15.75" thickBot="1">
      <c r="A7" s="31" t="s">
        <v>106</v>
      </c>
      <c r="B7" s="42" t="e">
        <f>'Свод 2015'!#REF!</f>
        <v>#REF!</v>
      </c>
      <c r="C7" s="42" t="e">
        <f>'Свод 2015'!#REF!</f>
        <v>#REF!</v>
      </c>
      <c r="D7" s="42" t="e">
        <f>'Свод 2015'!#REF!</f>
        <v>#REF!</v>
      </c>
      <c r="E7" s="42" t="e">
        <f>'Свод 2015'!#REF!</f>
        <v>#REF!</v>
      </c>
      <c r="F7" s="42" t="e">
        <f>'Свод 2017'!#REF!</f>
        <v>#REF!</v>
      </c>
      <c r="G7" s="42" t="e">
        <f>'Свод 2017'!#REF!</f>
        <v>#REF!</v>
      </c>
      <c r="J7" s="42"/>
      <c r="K7" s="42"/>
      <c r="L7" s="42"/>
      <c r="M7" s="42"/>
      <c r="N7" s="42"/>
      <c r="O7" s="42"/>
      <c r="R7" s="19"/>
      <c r="S7" s="19"/>
      <c r="T7" s="19"/>
      <c r="U7" s="19"/>
      <c r="V7" s="19"/>
      <c r="W7" s="19"/>
    </row>
    <row r="8" spans="1:23" ht="15.75" thickBot="1">
      <c r="A8" s="31" t="s">
        <v>107</v>
      </c>
      <c r="B8" s="42" t="e">
        <f>'Свод 2015'!#REF!</f>
        <v>#REF!</v>
      </c>
      <c r="C8" s="42" t="e">
        <f>'Свод 2015'!#REF!</f>
        <v>#REF!</v>
      </c>
      <c r="D8" s="42" t="e">
        <f>'Свод 2015'!#REF!</f>
        <v>#REF!</v>
      </c>
      <c r="E8" s="42" t="e">
        <f>'Свод 2015'!#REF!</f>
        <v>#REF!</v>
      </c>
      <c r="F8" s="42" t="e">
        <f>'Свод 2017'!#REF!</f>
        <v>#REF!</v>
      </c>
      <c r="G8" s="42" t="e">
        <f>'Свод 2017'!#REF!</f>
        <v>#REF!</v>
      </c>
      <c r="J8" s="42"/>
      <c r="K8" s="42"/>
      <c r="L8" s="42"/>
      <c r="M8" s="42"/>
      <c r="N8" s="42"/>
      <c r="O8" s="42"/>
      <c r="R8" s="19"/>
      <c r="S8" s="19"/>
      <c r="T8" s="19"/>
      <c r="U8" s="19"/>
      <c r="V8" s="19"/>
      <c r="W8" s="19"/>
    </row>
    <row r="9" spans="1:23" ht="15.75" thickBot="1">
      <c r="A9" s="31" t="s">
        <v>108</v>
      </c>
      <c r="B9" s="42" t="e">
        <f>'Свод 2015'!#REF!</f>
        <v>#REF!</v>
      </c>
      <c r="C9" s="42" t="e">
        <f>'Свод 2015'!#REF!</f>
        <v>#REF!</v>
      </c>
      <c r="D9" s="42" t="e">
        <f>'Свод 2015'!#REF!</f>
        <v>#REF!</v>
      </c>
      <c r="E9" s="42" t="e">
        <f>'Свод 2015'!#REF!</f>
        <v>#REF!</v>
      </c>
      <c r="F9" s="42" t="e">
        <f>'Свод 2017'!#REF!</f>
        <v>#REF!</v>
      </c>
      <c r="G9" s="42" t="e">
        <f>'Свод 2017'!#REF!</f>
        <v>#REF!</v>
      </c>
      <c r="J9" s="42"/>
      <c r="K9" s="42"/>
      <c r="L9" s="42"/>
      <c r="M9" s="42"/>
      <c r="N9" s="42"/>
      <c r="O9" s="42"/>
      <c r="R9" s="19"/>
      <c r="S9" s="19"/>
      <c r="T9" s="19"/>
      <c r="U9" s="19"/>
      <c r="V9" s="19"/>
      <c r="W9" s="19"/>
    </row>
    <row r="10" spans="1:23" ht="15.75" thickBot="1">
      <c r="A10" s="31" t="s">
        <v>109</v>
      </c>
      <c r="B10" s="42" t="e">
        <f>'Свод 2015'!#REF!</f>
        <v>#REF!</v>
      </c>
      <c r="C10" s="42" t="e">
        <f>'Свод 2015'!#REF!</f>
        <v>#REF!</v>
      </c>
      <c r="D10" s="42" t="e">
        <f>'Свод 2015'!#REF!</f>
        <v>#REF!</v>
      </c>
      <c r="E10" s="42" t="e">
        <f>'Свод 2015'!#REF!</f>
        <v>#REF!</v>
      </c>
      <c r="F10" s="42" t="e">
        <f>'Свод 2017'!#REF!</f>
        <v>#REF!</v>
      </c>
      <c r="G10" s="42" t="e">
        <f>'Свод 2017'!#REF!</f>
        <v>#REF!</v>
      </c>
      <c r="J10" s="42"/>
      <c r="K10" s="42"/>
      <c r="L10" s="42"/>
      <c r="M10" s="42"/>
      <c r="N10" s="42"/>
      <c r="O10" s="42"/>
      <c r="R10" s="19"/>
      <c r="S10" s="19"/>
      <c r="T10" s="19"/>
      <c r="U10" s="19"/>
      <c r="V10" s="19"/>
      <c r="W10" s="19"/>
    </row>
    <row r="11" spans="1:23" ht="15.75" thickBot="1">
      <c r="A11" s="31" t="s">
        <v>110</v>
      </c>
      <c r="B11" s="42" t="e">
        <f>'Свод 2015'!#REF!</f>
        <v>#REF!</v>
      </c>
      <c r="C11" s="42" t="e">
        <f>'Свод 2015'!#REF!</f>
        <v>#REF!</v>
      </c>
      <c r="D11" s="42" t="e">
        <f>'Свод 2015'!#REF!</f>
        <v>#REF!</v>
      </c>
      <c r="E11" s="42" t="e">
        <f>'Свод 2015'!#REF!</f>
        <v>#REF!</v>
      </c>
      <c r="F11" s="42" t="e">
        <f>'Свод 2017'!#REF!</f>
        <v>#REF!</v>
      </c>
      <c r="G11" s="42" t="e">
        <f>'Свод 2017'!#REF!</f>
        <v>#REF!</v>
      </c>
      <c r="J11" s="42"/>
      <c r="K11" s="42"/>
      <c r="L11" s="42"/>
      <c r="M11" s="42"/>
      <c r="N11" s="42"/>
      <c r="O11" s="42"/>
      <c r="R11" s="19"/>
      <c r="S11" s="19"/>
      <c r="T11" s="19"/>
      <c r="U11" s="19"/>
      <c r="V11" s="19"/>
      <c r="W11" s="19"/>
    </row>
    <row r="12" spans="1:23" ht="15.75" thickBot="1">
      <c r="A12" s="31" t="s">
        <v>111</v>
      </c>
      <c r="B12" s="42" t="e">
        <f>'Свод 2015'!#REF!</f>
        <v>#REF!</v>
      </c>
      <c r="C12" s="42" t="e">
        <f>'Свод 2015'!#REF!</f>
        <v>#REF!</v>
      </c>
      <c r="D12" s="42" t="e">
        <f>'Свод 2015'!#REF!</f>
        <v>#REF!</v>
      </c>
      <c r="E12" s="42" t="e">
        <f>'Свод 2015'!#REF!</f>
        <v>#REF!</v>
      </c>
      <c r="F12" s="42" t="e">
        <f>'Свод 2017'!#REF!</f>
        <v>#REF!</v>
      </c>
      <c r="G12" s="42" t="e">
        <f>'Свод 2017'!#REF!</f>
        <v>#REF!</v>
      </c>
      <c r="J12" s="42"/>
      <c r="K12" s="42"/>
      <c r="L12" s="42"/>
      <c r="M12" s="42"/>
      <c r="N12" s="42"/>
      <c r="O12" s="42"/>
      <c r="R12" s="19"/>
      <c r="S12" s="19"/>
      <c r="T12" s="19"/>
      <c r="U12" s="19"/>
      <c r="V12" s="19"/>
      <c r="W12" s="19"/>
    </row>
    <row r="13" spans="1:23" ht="15.75" thickBot="1">
      <c r="A13" s="31" t="s">
        <v>133</v>
      </c>
      <c r="B13" s="42" t="e">
        <f>'Свод 2015'!#REF!</f>
        <v>#REF!</v>
      </c>
      <c r="C13" s="42" t="e">
        <f>'Свод 2015'!#REF!</f>
        <v>#REF!</v>
      </c>
      <c r="D13" s="42" t="e">
        <f>'Свод 2015'!#REF!</f>
        <v>#REF!</v>
      </c>
      <c r="E13" s="42" t="e">
        <f>'Свод 2015'!#REF!</f>
        <v>#REF!</v>
      </c>
      <c r="F13" s="42" t="e">
        <f>'Свод 2017'!#REF!</f>
        <v>#REF!</v>
      </c>
      <c r="G13" s="42" t="e">
        <f>'Свод 2017'!#REF!</f>
        <v>#REF!</v>
      </c>
      <c r="J13" s="42"/>
      <c r="K13" s="42"/>
      <c r="L13" s="42"/>
      <c r="M13" s="42"/>
      <c r="N13" s="42"/>
      <c r="O13" s="42"/>
      <c r="R13" s="19"/>
      <c r="S13" s="19"/>
      <c r="T13" s="19"/>
      <c r="U13" s="19"/>
      <c r="V13" s="19"/>
      <c r="W13" s="19"/>
    </row>
    <row r="14" spans="1:23" ht="15.75" thickBot="1">
      <c r="A14" s="31" t="s">
        <v>134</v>
      </c>
      <c r="B14" s="42" t="e">
        <f>'Свод 2015'!#REF!</f>
        <v>#REF!</v>
      </c>
      <c r="C14" s="42" t="e">
        <f>'Свод 2015'!#REF!</f>
        <v>#REF!</v>
      </c>
      <c r="D14" s="42" t="e">
        <f>'Свод 2015'!#REF!</f>
        <v>#REF!</v>
      </c>
      <c r="E14" s="42" t="e">
        <f>'Свод 2015'!#REF!</f>
        <v>#REF!</v>
      </c>
      <c r="F14" s="42" t="e">
        <f>'Свод 2017'!#REF!</f>
        <v>#REF!</v>
      </c>
      <c r="G14" s="42" t="e">
        <f>'Свод 2017'!#REF!</f>
        <v>#REF!</v>
      </c>
      <c r="J14" s="42"/>
      <c r="K14" s="42"/>
      <c r="L14" s="42"/>
      <c r="M14" s="42"/>
      <c r="N14" s="42"/>
      <c r="O14" s="42"/>
      <c r="R14" s="19"/>
      <c r="S14" s="19"/>
      <c r="T14" s="19"/>
      <c r="U14" s="19"/>
      <c r="V14" s="19"/>
      <c r="W14" s="19"/>
    </row>
    <row r="15" spans="1:23" ht="15.75" thickBot="1">
      <c r="A15" s="31" t="s">
        <v>112</v>
      </c>
      <c r="B15" s="42" t="e">
        <f>'Свод 2015'!#REF!</f>
        <v>#REF!</v>
      </c>
      <c r="C15" s="42" t="e">
        <f>'Свод 2015'!#REF!</f>
        <v>#REF!</v>
      </c>
      <c r="D15" s="42" t="e">
        <f>'Свод 2015'!#REF!</f>
        <v>#REF!</v>
      </c>
      <c r="E15" s="42" t="e">
        <f>'Свод 2015'!#REF!</f>
        <v>#REF!</v>
      </c>
      <c r="F15" s="42" t="e">
        <f>'Свод 2017'!#REF!</f>
        <v>#REF!</v>
      </c>
      <c r="G15" s="42" t="e">
        <f>'Свод 2017'!#REF!</f>
        <v>#REF!</v>
      </c>
      <c r="J15" s="42"/>
      <c r="K15" s="42"/>
      <c r="L15" s="42"/>
      <c r="M15" s="42"/>
      <c r="N15" s="42"/>
      <c r="O15" s="42"/>
      <c r="R15" s="19"/>
      <c r="S15" s="19"/>
      <c r="T15" s="19"/>
      <c r="U15" s="19"/>
      <c r="V15" s="19"/>
      <c r="W15" s="19"/>
    </row>
    <row r="16" spans="1:23" ht="15.75" thickBot="1">
      <c r="A16" s="31" t="s">
        <v>135</v>
      </c>
      <c r="B16" s="42" t="e">
        <f>'Свод 2015'!#REF!</f>
        <v>#REF!</v>
      </c>
      <c r="C16" s="42" t="e">
        <f>'Свод 2015'!#REF!</f>
        <v>#REF!</v>
      </c>
      <c r="D16" s="42" t="e">
        <f>'Свод 2015'!#REF!</f>
        <v>#REF!</v>
      </c>
      <c r="E16" s="42" t="e">
        <f>'Свод 2015'!#REF!</f>
        <v>#REF!</v>
      </c>
      <c r="F16" s="42" t="e">
        <f>'Свод 2017'!#REF!</f>
        <v>#REF!</v>
      </c>
      <c r="G16" s="42" t="e">
        <f>'Свод 2017'!#REF!</f>
        <v>#REF!</v>
      </c>
      <c r="J16" s="42"/>
      <c r="K16" s="42"/>
      <c r="L16" s="42"/>
      <c r="M16" s="42"/>
      <c r="N16" s="42"/>
      <c r="O16" s="42"/>
      <c r="R16" s="19"/>
      <c r="S16" s="19"/>
      <c r="T16" s="19"/>
      <c r="U16" s="19"/>
      <c r="V16" s="19"/>
      <c r="W16" s="19"/>
    </row>
    <row r="17" spans="1:23" ht="15.75" thickBot="1">
      <c r="A17" s="31" t="s">
        <v>136</v>
      </c>
      <c r="B17" s="42" t="e">
        <f>'Свод 2015'!#REF!</f>
        <v>#REF!</v>
      </c>
      <c r="C17" s="42" t="e">
        <f>'Свод 2015'!#REF!</f>
        <v>#REF!</v>
      </c>
      <c r="D17" s="42" t="e">
        <f>'Свод 2015'!#REF!</f>
        <v>#REF!</v>
      </c>
      <c r="E17" s="42" t="e">
        <f>'Свод 2015'!#REF!</f>
        <v>#REF!</v>
      </c>
      <c r="F17" s="42" t="e">
        <f>'Свод 2017'!#REF!</f>
        <v>#REF!</v>
      </c>
      <c r="G17" s="42" t="e">
        <f>'Свод 2017'!#REF!</f>
        <v>#REF!</v>
      </c>
      <c r="J17" s="42"/>
      <c r="K17" s="42"/>
      <c r="L17" s="42"/>
      <c r="M17" s="42"/>
      <c r="N17" s="42"/>
      <c r="O17" s="42"/>
      <c r="R17" s="19"/>
      <c r="S17" s="19"/>
      <c r="T17" s="19"/>
      <c r="U17" s="19"/>
      <c r="V17" s="19"/>
      <c r="W17" s="19"/>
    </row>
    <row r="18" spans="1:23" ht="15.75" thickBot="1">
      <c r="A18" s="31" t="s">
        <v>113</v>
      </c>
      <c r="B18" s="42" t="e">
        <f>'Свод 2015'!#REF!</f>
        <v>#REF!</v>
      </c>
      <c r="C18" s="42" t="e">
        <f>'Свод 2015'!#REF!</f>
        <v>#REF!</v>
      </c>
      <c r="D18" s="42" t="e">
        <f>'Свод 2015'!#REF!</f>
        <v>#REF!</v>
      </c>
      <c r="E18" s="42" t="e">
        <f>'Свод 2015'!#REF!</f>
        <v>#REF!</v>
      </c>
      <c r="F18" s="42" t="e">
        <f>'Свод 2017'!#REF!</f>
        <v>#REF!</v>
      </c>
      <c r="G18" s="42" t="e">
        <f>'Свод 2017'!#REF!</f>
        <v>#REF!</v>
      </c>
      <c r="J18" s="42"/>
      <c r="K18" s="42"/>
      <c r="L18" s="42"/>
      <c r="M18" s="42"/>
      <c r="N18" s="42"/>
      <c r="O18" s="42"/>
      <c r="R18" s="19"/>
      <c r="S18" s="19"/>
      <c r="T18" s="19"/>
      <c r="U18" s="19"/>
      <c r="V18" s="19"/>
      <c r="W18" s="19"/>
    </row>
    <row r="19" spans="1:23" ht="15.75" thickBot="1">
      <c r="A19" s="31" t="s">
        <v>137</v>
      </c>
      <c r="B19" s="42" t="e">
        <f>'Свод 2015'!#REF!</f>
        <v>#REF!</v>
      </c>
      <c r="C19" s="42" t="e">
        <f>'Свод 2015'!#REF!</f>
        <v>#REF!</v>
      </c>
      <c r="D19" s="42" t="e">
        <f>'Свод 2015'!#REF!</f>
        <v>#REF!</v>
      </c>
      <c r="E19" s="42" t="e">
        <f>'Свод 2015'!#REF!</f>
        <v>#REF!</v>
      </c>
      <c r="F19" s="42" t="e">
        <f>'Свод 2017'!#REF!</f>
        <v>#REF!</v>
      </c>
      <c r="G19" s="42" t="e">
        <f>'Свод 2017'!#REF!</f>
        <v>#REF!</v>
      </c>
      <c r="J19" s="42"/>
      <c r="K19" s="42"/>
      <c r="L19" s="42"/>
      <c r="M19" s="42"/>
      <c r="N19" s="42"/>
      <c r="O19" s="42"/>
      <c r="R19" s="19"/>
      <c r="S19" s="19"/>
      <c r="T19" s="19"/>
      <c r="U19" s="19"/>
      <c r="V19" s="19"/>
      <c r="W19" s="19"/>
    </row>
    <row r="20" spans="1:23" ht="15.75" thickBot="1">
      <c r="A20" s="31" t="s">
        <v>114</v>
      </c>
      <c r="B20" s="42" t="e">
        <f>'Свод 2015'!#REF!</f>
        <v>#REF!</v>
      </c>
      <c r="C20" s="42" t="e">
        <f>'Свод 2015'!#REF!</f>
        <v>#REF!</v>
      </c>
      <c r="D20" s="42" t="e">
        <f>'Свод 2015'!#REF!</f>
        <v>#REF!</v>
      </c>
      <c r="E20" s="42" t="e">
        <f>'Свод 2015'!#REF!</f>
        <v>#REF!</v>
      </c>
      <c r="F20" s="42" t="e">
        <f>'Свод 2017'!#REF!</f>
        <v>#REF!</v>
      </c>
      <c r="G20" s="42" t="e">
        <f>'Свод 2017'!#REF!</f>
        <v>#REF!</v>
      </c>
      <c r="J20" s="42"/>
      <c r="K20" s="42"/>
      <c r="L20" s="42"/>
      <c r="M20" s="42"/>
      <c r="N20" s="42"/>
      <c r="O20" s="42"/>
      <c r="R20" s="19"/>
      <c r="S20" s="19"/>
      <c r="T20" s="19"/>
      <c r="U20" s="19"/>
      <c r="V20" s="19"/>
      <c r="W20" s="19"/>
    </row>
    <row r="21" spans="1:23" ht="15.75" thickBot="1">
      <c r="A21" s="31" t="s">
        <v>115</v>
      </c>
      <c r="B21" s="42" t="e">
        <f>'Свод 2015'!#REF!</f>
        <v>#REF!</v>
      </c>
      <c r="C21" s="42" t="e">
        <f>'Свод 2015'!#REF!</f>
        <v>#REF!</v>
      </c>
      <c r="D21" s="42" t="e">
        <f>'Свод 2015'!#REF!</f>
        <v>#REF!</v>
      </c>
      <c r="E21" s="42" t="e">
        <f>'Свод 2015'!#REF!</f>
        <v>#REF!</v>
      </c>
      <c r="F21" s="42" t="e">
        <f>'Свод 2017'!#REF!</f>
        <v>#REF!</v>
      </c>
      <c r="G21" s="42" t="e">
        <f>'Свод 2017'!#REF!</f>
        <v>#REF!</v>
      </c>
      <c r="J21" s="42"/>
      <c r="K21" s="42"/>
      <c r="L21" s="42"/>
      <c r="M21" s="42"/>
      <c r="N21" s="42"/>
      <c r="O21" s="42"/>
      <c r="R21" s="19"/>
      <c r="S21" s="19"/>
      <c r="T21" s="19"/>
      <c r="U21" s="19"/>
      <c r="V21" s="19"/>
      <c r="W21" s="19"/>
    </row>
    <row r="22" spans="1:23" ht="15.75" thickBot="1">
      <c r="A22" s="31" t="s">
        <v>138</v>
      </c>
      <c r="B22" s="42" t="e">
        <f>'Свод 2015'!#REF!</f>
        <v>#REF!</v>
      </c>
      <c r="C22" s="42" t="e">
        <f>'Свод 2015'!#REF!</f>
        <v>#REF!</v>
      </c>
      <c r="D22" s="42" t="e">
        <f>'Свод 2015'!#REF!</f>
        <v>#REF!</v>
      </c>
      <c r="E22" s="42" t="e">
        <f>'Свод 2015'!#REF!</f>
        <v>#REF!</v>
      </c>
      <c r="F22" s="42" t="e">
        <f>'Свод 2017'!#REF!</f>
        <v>#REF!</v>
      </c>
      <c r="G22" s="42" t="e">
        <f>'Свод 2017'!#REF!</f>
        <v>#REF!</v>
      </c>
      <c r="J22" s="42"/>
      <c r="K22" s="42"/>
      <c r="L22" s="42"/>
      <c r="M22" s="42"/>
      <c r="N22" s="42"/>
      <c r="O22" s="42"/>
      <c r="R22" s="19"/>
      <c r="S22" s="19"/>
      <c r="T22" s="19"/>
      <c r="U22" s="19"/>
      <c r="V22" s="19"/>
      <c r="W22" s="19"/>
    </row>
    <row r="23" spans="1:23" ht="15.75" thickBot="1">
      <c r="A23" s="31" t="s">
        <v>116</v>
      </c>
      <c r="B23" s="42" t="e">
        <f>'Свод 2015'!#REF!</f>
        <v>#REF!</v>
      </c>
      <c r="C23" s="42" t="e">
        <f>'Свод 2015'!#REF!</f>
        <v>#REF!</v>
      </c>
      <c r="D23" s="42" t="e">
        <f>'Свод 2015'!#REF!</f>
        <v>#REF!</v>
      </c>
      <c r="E23" s="42" t="e">
        <f>'Свод 2015'!#REF!</f>
        <v>#REF!</v>
      </c>
      <c r="F23" s="42" t="e">
        <f>'Свод 2017'!#REF!</f>
        <v>#REF!</v>
      </c>
      <c r="G23" s="42" t="e">
        <f>'Свод 2017'!#REF!</f>
        <v>#REF!</v>
      </c>
      <c r="J23" s="42"/>
      <c r="K23" s="42"/>
      <c r="L23" s="42"/>
      <c r="M23" s="42"/>
      <c r="N23" s="42"/>
      <c r="O23" s="42"/>
      <c r="R23" s="19"/>
      <c r="S23" s="19"/>
      <c r="T23" s="19"/>
      <c r="U23" s="19"/>
      <c r="V23" s="19"/>
      <c r="W23" s="19"/>
    </row>
    <row r="24" spans="1:23" ht="15.75" thickBot="1">
      <c r="A24" s="31" t="s">
        <v>139</v>
      </c>
      <c r="B24" s="42" t="e">
        <f>'Свод 2015'!#REF!</f>
        <v>#REF!</v>
      </c>
      <c r="C24" s="42" t="e">
        <f>'Свод 2015'!#REF!</f>
        <v>#REF!</v>
      </c>
      <c r="D24" s="42" t="e">
        <f>'Свод 2015'!#REF!</f>
        <v>#REF!</v>
      </c>
      <c r="E24" s="42" t="e">
        <f>'Свод 2015'!#REF!</f>
        <v>#REF!</v>
      </c>
      <c r="F24" s="42" t="e">
        <f>'Свод 2017'!#REF!</f>
        <v>#REF!</v>
      </c>
      <c r="G24" s="42" t="e">
        <f>'Свод 2017'!#REF!</f>
        <v>#REF!</v>
      </c>
      <c r="J24" s="42"/>
      <c r="K24" s="42"/>
      <c r="L24" s="42"/>
      <c r="M24" s="42"/>
      <c r="N24" s="42"/>
      <c r="O24" s="42"/>
      <c r="R24" s="19"/>
      <c r="S24" s="19"/>
      <c r="T24" s="19"/>
      <c r="U24" s="19"/>
      <c r="V24" s="19"/>
      <c r="W24" s="19"/>
    </row>
    <row r="25" spans="1:23" ht="15.75" thickBot="1">
      <c r="A25" s="31" t="s">
        <v>140</v>
      </c>
      <c r="B25" s="42" t="e">
        <f>'Свод 2015'!#REF!</f>
        <v>#REF!</v>
      </c>
      <c r="C25" s="42" t="e">
        <f>'Свод 2015'!#REF!</f>
        <v>#REF!</v>
      </c>
      <c r="D25" s="42" t="e">
        <f>'Свод 2015'!#REF!</f>
        <v>#REF!</v>
      </c>
      <c r="E25" s="42" t="e">
        <f>'Свод 2015'!#REF!</f>
        <v>#REF!</v>
      </c>
      <c r="F25" s="42" t="e">
        <f>'Свод 2017'!#REF!</f>
        <v>#REF!</v>
      </c>
      <c r="G25" s="42" t="e">
        <f>'Свод 2017'!#REF!</f>
        <v>#REF!</v>
      </c>
      <c r="J25" s="42"/>
      <c r="K25" s="42"/>
      <c r="L25" s="42"/>
      <c r="M25" s="42"/>
      <c r="N25" s="42"/>
      <c r="O25" s="42"/>
      <c r="R25" s="19"/>
      <c r="S25" s="19"/>
      <c r="T25" s="19"/>
      <c r="U25" s="19"/>
      <c r="V25" s="19"/>
      <c r="W25" s="19"/>
    </row>
    <row r="26" spans="1:23" ht="15.75" thickBot="1">
      <c r="A26" s="31" t="s">
        <v>141</v>
      </c>
      <c r="B26" s="42" t="e">
        <f>'Свод 2015'!#REF!</f>
        <v>#REF!</v>
      </c>
      <c r="C26" s="42" t="e">
        <f>'Свод 2015'!#REF!</f>
        <v>#REF!</v>
      </c>
      <c r="D26" s="42" t="e">
        <f>'Свод 2015'!#REF!</f>
        <v>#REF!</v>
      </c>
      <c r="E26" s="42" t="e">
        <f>'Свод 2015'!#REF!</f>
        <v>#REF!</v>
      </c>
      <c r="F26" s="42" t="e">
        <f>'Свод 2017'!#REF!</f>
        <v>#REF!</v>
      </c>
      <c r="G26" s="42" t="e">
        <f>'Свод 2017'!#REF!</f>
        <v>#REF!</v>
      </c>
      <c r="J26" s="42"/>
      <c r="K26" s="42"/>
      <c r="L26" s="42"/>
      <c r="M26" s="42"/>
      <c r="N26" s="42"/>
      <c r="O26" s="42"/>
      <c r="R26" s="19"/>
      <c r="S26" s="19"/>
      <c r="T26" s="19"/>
      <c r="U26" s="19"/>
      <c r="V26" s="19"/>
      <c r="W26" s="19"/>
    </row>
    <row r="27" spans="1:23" ht="15.75" thickBot="1">
      <c r="A27" s="31" t="s">
        <v>142</v>
      </c>
      <c r="B27" s="42" t="e">
        <f>'Свод 2015'!#REF!</f>
        <v>#REF!</v>
      </c>
      <c r="C27" s="42" t="e">
        <f>'Свод 2015'!#REF!</f>
        <v>#REF!</v>
      </c>
      <c r="D27" s="42" t="e">
        <f>'Свод 2015'!#REF!</f>
        <v>#REF!</v>
      </c>
      <c r="E27" s="42" t="e">
        <f>'Свод 2015'!#REF!</f>
        <v>#REF!</v>
      </c>
      <c r="F27" s="42" t="e">
        <f>'Свод 2017'!#REF!</f>
        <v>#REF!</v>
      </c>
      <c r="G27" s="42" t="e">
        <f>'Свод 2017'!#REF!</f>
        <v>#REF!</v>
      </c>
      <c r="J27" s="42"/>
      <c r="K27" s="42"/>
      <c r="L27" s="42"/>
      <c r="M27" s="42"/>
      <c r="N27" s="42"/>
      <c r="O27" s="42"/>
      <c r="R27" s="19"/>
      <c r="S27" s="19"/>
      <c r="T27" s="19"/>
      <c r="U27" s="19"/>
      <c r="V27" s="19"/>
      <c r="W27" s="19"/>
    </row>
    <row r="28" spans="1:23" ht="15.75" thickBot="1">
      <c r="A28" s="31" t="s">
        <v>117</v>
      </c>
      <c r="B28" s="42" t="e">
        <f>'Свод 2015'!#REF!</f>
        <v>#REF!</v>
      </c>
      <c r="C28" s="42" t="e">
        <f>'Свод 2015'!#REF!</f>
        <v>#REF!</v>
      </c>
      <c r="D28" s="42" t="e">
        <f>'Свод 2015'!#REF!</f>
        <v>#REF!</v>
      </c>
      <c r="E28" s="42" t="e">
        <f>'Свод 2015'!#REF!</f>
        <v>#REF!</v>
      </c>
      <c r="F28" s="42" t="e">
        <f>'Свод 2017'!#REF!</f>
        <v>#REF!</v>
      </c>
      <c r="G28" s="42" t="e">
        <f>'Свод 2017'!#REF!</f>
        <v>#REF!</v>
      </c>
      <c r="J28" s="42"/>
      <c r="K28" s="42"/>
      <c r="L28" s="42"/>
      <c r="M28" s="42"/>
      <c r="N28" s="42"/>
      <c r="O28" s="42"/>
      <c r="R28" s="19"/>
      <c r="S28" s="19"/>
      <c r="T28" s="19"/>
      <c r="U28" s="19"/>
      <c r="V28" s="19"/>
      <c r="W28" s="19"/>
    </row>
    <row r="29" spans="1:23" ht="15.75" thickBot="1">
      <c r="A29" s="31" t="s">
        <v>143</v>
      </c>
      <c r="B29" s="42" t="e">
        <f>'Свод 2015'!#REF!</f>
        <v>#REF!</v>
      </c>
      <c r="C29" s="42" t="e">
        <f>'Свод 2015'!#REF!</f>
        <v>#REF!</v>
      </c>
      <c r="D29" s="42" t="e">
        <f>'Свод 2015'!#REF!</f>
        <v>#REF!</v>
      </c>
      <c r="E29" s="42" t="e">
        <f>'Свод 2015'!#REF!</f>
        <v>#REF!</v>
      </c>
      <c r="F29" s="42" t="e">
        <f>'Свод 2017'!#REF!</f>
        <v>#REF!</v>
      </c>
      <c r="G29" s="42" t="e">
        <f>'Свод 2017'!#REF!</f>
        <v>#REF!</v>
      </c>
      <c r="J29" s="42"/>
      <c r="K29" s="42"/>
      <c r="L29" s="42"/>
      <c r="M29" s="42"/>
      <c r="N29" s="42"/>
      <c r="O29" s="42"/>
      <c r="R29" s="19"/>
      <c r="S29" s="19"/>
      <c r="T29" s="19"/>
      <c r="U29" s="19"/>
      <c r="V29" s="19"/>
      <c r="W29" s="19"/>
    </row>
    <row r="30" spans="1:23" ht="15.75" thickBot="1">
      <c r="A30" s="31" t="s">
        <v>144</v>
      </c>
      <c r="B30" s="42" t="e">
        <f>'Свод 2015'!#REF!</f>
        <v>#REF!</v>
      </c>
      <c r="C30" s="42" t="e">
        <f>'Свод 2015'!#REF!</f>
        <v>#REF!</v>
      </c>
      <c r="D30" s="42" t="e">
        <f>'Свод 2015'!#REF!</f>
        <v>#REF!</v>
      </c>
      <c r="E30" s="42" t="e">
        <f>'Свод 2015'!#REF!</f>
        <v>#REF!</v>
      </c>
      <c r="F30" s="42" t="e">
        <f>'Свод 2017'!#REF!</f>
        <v>#REF!</v>
      </c>
      <c r="G30" s="42" t="e">
        <f>'Свод 2017'!#REF!</f>
        <v>#REF!</v>
      </c>
      <c r="J30" s="42"/>
      <c r="K30" s="42"/>
      <c r="L30" s="42"/>
      <c r="M30" s="42"/>
      <c r="N30" s="42"/>
      <c r="O30" s="42"/>
      <c r="R30" s="19"/>
      <c r="S30" s="19"/>
      <c r="T30" s="19"/>
      <c r="U30" s="19"/>
      <c r="V30" s="19"/>
      <c r="W30" s="19"/>
    </row>
    <row r="31" spans="1:23" ht="15.75" thickBot="1">
      <c r="A31" s="31" t="s">
        <v>145</v>
      </c>
      <c r="B31" s="42" t="e">
        <f>'Свод 2015'!#REF!</f>
        <v>#REF!</v>
      </c>
      <c r="C31" s="42" t="e">
        <f>'Свод 2015'!#REF!</f>
        <v>#REF!</v>
      </c>
      <c r="D31" s="42" t="e">
        <f>'Свод 2015'!#REF!</f>
        <v>#REF!</v>
      </c>
      <c r="E31" s="42" t="e">
        <f>'Свод 2015'!#REF!</f>
        <v>#REF!</v>
      </c>
      <c r="F31" s="42" t="e">
        <f>'Свод 2017'!#REF!</f>
        <v>#REF!</v>
      </c>
      <c r="G31" s="42" t="e">
        <f>'Свод 2017'!#REF!</f>
        <v>#REF!</v>
      </c>
      <c r="J31" s="42"/>
      <c r="K31" s="42"/>
      <c r="L31" s="42"/>
      <c r="M31" s="42"/>
      <c r="N31" s="42"/>
      <c r="O31" s="42"/>
      <c r="R31" s="19"/>
      <c r="S31" s="19"/>
      <c r="T31" s="19"/>
      <c r="U31" s="19"/>
      <c r="V31" s="19"/>
      <c r="W31" s="19"/>
    </row>
    <row r="32" spans="1:23" ht="15.75" thickBot="1">
      <c r="A32" s="31" t="s">
        <v>146</v>
      </c>
      <c r="B32" s="42" t="e">
        <f>'Свод 2015'!#REF!</f>
        <v>#REF!</v>
      </c>
      <c r="C32" s="42" t="e">
        <f>'Свод 2015'!#REF!</f>
        <v>#REF!</v>
      </c>
      <c r="D32" s="42" t="e">
        <f>'Свод 2015'!#REF!</f>
        <v>#REF!</v>
      </c>
      <c r="E32" s="42" t="e">
        <f>'Свод 2015'!#REF!</f>
        <v>#REF!</v>
      </c>
      <c r="F32" s="42" t="e">
        <f>'Свод 2017'!#REF!</f>
        <v>#REF!</v>
      </c>
      <c r="G32" s="42" t="e">
        <f>'Свод 2017'!#REF!</f>
        <v>#REF!</v>
      </c>
      <c r="J32" s="42"/>
      <c r="K32" s="42"/>
      <c r="L32" s="42"/>
      <c r="M32" s="42"/>
      <c r="N32" s="42"/>
      <c r="O32" s="42"/>
      <c r="R32" s="19"/>
      <c r="S32" s="19"/>
      <c r="T32" s="19"/>
      <c r="U32" s="19"/>
      <c r="V32" s="19"/>
      <c r="W32" s="19"/>
    </row>
    <row r="33" spans="1:23" ht="15.75" thickBot="1">
      <c r="A33" s="31" t="s">
        <v>147</v>
      </c>
      <c r="B33" s="42" t="e">
        <f>'Свод 2015'!#REF!</f>
        <v>#REF!</v>
      </c>
      <c r="C33" s="42" t="e">
        <f>'Свод 2015'!#REF!</f>
        <v>#REF!</v>
      </c>
      <c r="D33" s="42" t="e">
        <f>'Свод 2015'!#REF!</f>
        <v>#REF!</v>
      </c>
      <c r="E33" s="42" t="e">
        <f>'Свод 2015'!#REF!</f>
        <v>#REF!</v>
      </c>
      <c r="F33" s="42" t="e">
        <f>'Свод 2017'!#REF!</f>
        <v>#REF!</v>
      </c>
      <c r="G33" s="42" t="e">
        <f>'Свод 2017'!#REF!</f>
        <v>#REF!</v>
      </c>
      <c r="J33" s="42"/>
      <c r="K33" s="42"/>
      <c r="L33" s="42"/>
      <c r="M33" s="42"/>
      <c r="N33" s="42"/>
      <c r="O33" s="42"/>
      <c r="R33" s="19"/>
      <c r="S33" s="19"/>
      <c r="T33" s="19"/>
      <c r="U33" s="19"/>
      <c r="V33" s="19"/>
      <c r="W33" s="19"/>
    </row>
    <row r="34" spans="1:23" ht="75.75" thickBot="1">
      <c r="A34" s="4" t="s">
        <v>122</v>
      </c>
      <c r="B34" s="99" t="e">
        <f>SUBTOTAL(9,B4:B33)</f>
        <v>#REF!</v>
      </c>
      <c r="C34" s="100" t="e">
        <f>ROUND(B34/#REF!*100,1)</f>
        <v>#REF!</v>
      </c>
      <c r="D34" s="99" t="e">
        <f>SUBTOTAL(9,D4:D33)</f>
        <v>#REF!</v>
      </c>
      <c r="E34" s="100" t="e">
        <f>ROUND(D34/#REF!*100,1)</f>
        <v>#REF!</v>
      </c>
      <c r="F34" s="99" t="e">
        <f>SUBTOTAL(9,F4:F33)</f>
        <v>#REF!</v>
      </c>
      <c r="G34" s="100" t="e">
        <f>ROUND(F34/#REF!*100,1)</f>
        <v>#REF!</v>
      </c>
      <c r="J34" s="95">
        <f>SUBTOTAL(9,J4:J33)</f>
        <v>1</v>
      </c>
      <c r="K34" s="96"/>
      <c r="L34" s="95">
        <f>SUBTOTAL(9,L4:L33)</f>
        <v>1</v>
      </c>
      <c r="M34" s="96"/>
      <c r="N34" s="95">
        <f>SUBTOTAL(9,N4:N33)</f>
        <v>1</v>
      </c>
      <c r="O34" s="96"/>
      <c r="R34" s="95">
        <f>SUBTOTAL(9,R4:R33)</f>
        <v>1</v>
      </c>
      <c r="S34" s="96"/>
      <c r="T34" s="95">
        <f>SUBTOTAL(9,T4:T33)</f>
        <v>1</v>
      </c>
      <c r="U34" s="96"/>
      <c r="V34" s="95">
        <f>SUBTOTAL(9,V4:V33)</f>
        <v>1</v>
      </c>
      <c r="W34" s="96"/>
    </row>
  </sheetData>
  <mergeCells count="12">
    <mergeCell ref="B3:C3"/>
    <mergeCell ref="D3:E3"/>
    <mergeCell ref="F3:G3"/>
    <mergeCell ref="B2:G2"/>
    <mergeCell ref="R2:W2"/>
    <mergeCell ref="R3:S3"/>
    <mergeCell ref="T3:U3"/>
    <mergeCell ref="V3:W3"/>
    <mergeCell ref="J2:O2"/>
    <mergeCell ref="J3:K3"/>
    <mergeCell ref="L3:M3"/>
    <mergeCell ref="N3:O3"/>
  </mergeCells>
  <pageMargins left="0.7" right="0.7" top="0.75" bottom="0.75" header="0.3" footer="0.3"/>
  <pageSetup paperSize="9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A4" sqref="A4"/>
    </sheetView>
  </sheetViews>
  <sheetFormatPr defaultRowHeight="15"/>
  <cols>
    <col min="2" max="7" width="13.42578125" customWidth="1"/>
  </cols>
  <sheetData>
    <row r="1" spans="1:7" ht="18.75">
      <c r="A1" s="57">
        <v>1.31</v>
      </c>
    </row>
    <row r="2" spans="1:7" ht="44.25" customHeight="1" thickBot="1">
      <c r="A2" s="65" t="s">
        <v>121</v>
      </c>
      <c r="B2" s="184" t="s">
        <v>74</v>
      </c>
      <c r="C2" s="185"/>
      <c r="D2" s="185"/>
      <c r="E2" s="185"/>
      <c r="F2" s="185"/>
      <c r="G2" s="186"/>
    </row>
    <row r="3" spans="1:7" ht="15.75" thickBot="1">
      <c r="B3" s="129">
        <v>2015</v>
      </c>
      <c r="C3" s="116"/>
      <c r="D3" s="129">
        <v>2016</v>
      </c>
      <c r="E3" s="116"/>
      <c r="F3" s="129">
        <v>2017</v>
      </c>
      <c r="G3" s="116"/>
    </row>
    <row r="4" spans="1:7" ht="105.75" thickBot="1">
      <c r="A4" s="112" t="s">
        <v>155</v>
      </c>
      <c r="B4" s="19">
        <v>0</v>
      </c>
      <c r="C4" s="19"/>
      <c r="D4" s="19">
        <v>1</v>
      </c>
      <c r="E4" s="19"/>
      <c r="F4" s="19">
        <v>2</v>
      </c>
      <c r="G4" s="19"/>
    </row>
    <row r="5" spans="1:7" ht="75.75" thickBot="1">
      <c r="A5" s="4" t="s">
        <v>122</v>
      </c>
      <c r="B5" s="95">
        <f>SUBTOTAL(9,B4:B4)</f>
        <v>0</v>
      </c>
      <c r="C5" s="96"/>
      <c r="D5" s="95">
        <f>SUBTOTAL(9,D4:D4)</f>
        <v>1</v>
      </c>
      <c r="E5" s="96"/>
      <c r="F5" s="95">
        <f>SUBTOTAL(9,F4:F4)</f>
        <v>2</v>
      </c>
      <c r="G5" s="96"/>
    </row>
  </sheetData>
  <mergeCells count="4">
    <mergeCell ref="B3:C3"/>
    <mergeCell ref="D3:E3"/>
    <mergeCell ref="F3:G3"/>
    <mergeCell ref="B2:G2"/>
  </mergeCells>
  <pageMargins left="0.7" right="0.7" top="0.75" bottom="0.75" header="0.3" footer="0.3"/>
  <pageSetup paperSize="9" orientation="portrait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A4" sqref="A4"/>
    </sheetView>
  </sheetViews>
  <sheetFormatPr defaultRowHeight="15"/>
  <cols>
    <col min="2" max="7" width="13.5703125" customWidth="1"/>
  </cols>
  <sheetData>
    <row r="1" spans="1:7" ht="18.75">
      <c r="A1" s="55">
        <v>1.32</v>
      </c>
    </row>
    <row r="2" spans="1:7" ht="44.25" customHeight="1" thickBot="1">
      <c r="A2" s="65" t="s">
        <v>121</v>
      </c>
      <c r="B2" s="184" t="s">
        <v>76</v>
      </c>
      <c r="C2" s="185"/>
      <c r="D2" s="185"/>
      <c r="E2" s="185"/>
      <c r="F2" s="185"/>
      <c r="G2" s="186"/>
    </row>
    <row r="3" spans="1:7" ht="15.75" thickBot="1">
      <c r="B3" s="129">
        <v>2015</v>
      </c>
      <c r="C3" s="116"/>
      <c r="D3" s="129">
        <v>2016</v>
      </c>
      <c r="E3" s="116"/>
      <c r="F3" s="129">
        <v>2017</v>
      </c>
      <c r="G3" s="116"/>
    </row>
    <row r="4" spans="1:7" ht="105.75" thickBot="1">
      <c r="A4" s="112" t="s">
        <v>155</v>
      </c>
      <c r="B4" s="19">
        <v>1</v>
      </c>
      <c r="C4" s="19"/>
      <c r="D4" s="19">
        <v>1</v>
      </c>
      <c r="E4" s="19"/>
      <c r="F4" s="19">
        <v>2</v>
      </c>
      <c r="G4" s="19"/>
    </row>
    <row r="5" spans="1:7" ht="75.75" thickBot="1">
      <c r="A5" s="4" t="s">
        <v>122</v>
      </c>
      <c r="B5" s="95">
        <f>SUBTOTAL(9,B4:B4)</f>
        <v>1</v>
      </c>
      <c r="C5" s="96"/>
      <c r="D5" s="95">
        <f>SUBTOTAL(9,D4:D4)</f>
        <v>1</v>
      </c>
      <c r="E5" s="96"/>
      <c r="F5" s="95">
        <f>SUBTOTAL(9,F4:F4)</f>
        <v>2</v>
      </c>
      <c r="G5" s="96"/>
    </row>
  </sheetData>
  <mergeCells count="4">
    <mergeCell ref="B3:C3"/>
    <mergeCell ref="D3:E3"/>
    <mergeCell ref="F3:G3"/>
    <mergeCell ref="B2:G2"/>
  </mergeCells>
  <pageMargins left="0.7" right="0.7" top="0.75" bottom="0.75" header="0.3" footer="0.3"/>
  <pageSetup paperSize="9"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A4" sqref="A4"/>
    </sheetView>
  </sheetViews>
  <sheetFormatPr defaultRowHeight="15"/>
  <cols>
    <col min="2" max="7" width="15.28515625" customWidth="1"/>
  </cols>
  <sheetData>
    <row r="1" spans="1:7" ht="18.75">
      <c r="A1" s="71">
        <v>1.33</v>
      </c>
    </row>
    <row r="2" spans="1:7" ht="44.25" customHeight="1" thickBot="1">
      <c r="A2" s="65" t="s">
        <v>121</v>
      </c>
      <c r="B2" s="184" t="s">
        <v>78</v>
      </c>
      <c r="C2" s="185"/>
      <c r="D2" s="185"/>
      <c r="E2" s="185"/>
      <c r="F2" s="185"/>
      <c r="G2" s="186"/>
    </row>
    <row r="3" spans="1:7" ht="15.75" thickBot="1">
      <c r="B3" s="183">
        <v>2015</v>
      </c>
      <c r="C3" s="166"/>
      <c r="D3" s="183">
        <v>2016</v>
      </c>
      <c r="E3" s="166"/>
      <c r="F3" s="183">
        <v>2017</v>
      </c>
      <c r="G3" s="166"/>
    </row>
    <row r="4" spans="1:7" ht="105.75" thickBot="1">
      <c r="A4" s="112" t="s">
        <v>155</v>
      </c>
      <c r="B4" s="19">
        <v>17</v>
      </c>
      <c r="C4" s="19"/>
      <c r="D4" s="19">
        <v>15</v>
      </c>
      <c r="E4" s="19"/>
      <c r="F4" s="19">
        <v>17</v>
      </c>
      <c r="G4" s="19"/>
    </row>
    <row r="5" spans="1:7" ht="75.75" thickBot="1">
      <c r="A5" s="4" t="s">
        <v>122</v>
      </c>
      <c r="B5" s="95">
        <f>SUBTOTAL(9,B4:B4)</f>
        <v>17</v>
      </c>
      <c r="C5" s="96"/>
      <c r="D5" s="95">
        <f>SUBTOTAL(9,D4:D4)</f>
        <v>15</v>
      </c>
      <c r="E5" s="96"/>
      <c r="F5" s="95">
        <f>SUBTOTAL(9,F4:F4)</f>
        <v>17</v>
      </c>
      <c r="G5" s="96"/>
    </row>
  </sheetData>
  <mergeCells count="4">
    <mergeCell ref="B3:C3"/>
    <mergeCell ref="D3:E3"/>
    <mergeCell ref="F3:G3"/>
    <mergeCell ref="B2:G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A5" sqref="A5:D33"/>
    </sheetView>
  </sheetViews>
  <sheetFormatPr defaultRowHeight="15"/>
  <cols>
    <col min="1" max="1" width="12" customWidth="1"/>
    <col min="2" max="2" width="16.140625" customWidth="1"/>
    <col min="3" max="3" width="17.85546875" customWidth="1"/>
    <col min="4" max="4" width="18.28515625" customWidth="1"/>
    <col min="5" max="5" width="10.85546875" customWidth="1"/>
    <col min="6" max="6" width="11.42578125" customWidth="1"/>
  </cols>
  <sheetData>
    <row r="1" spans="1:7" ht="18.75">
      <c r="A1" s="54">
        <v>1.1000000000000001</v>
      </c>
    </row>
    <row r="2" spans="1:7" ht="36.75" customHeight="1" thickBot="1">
      <c r="A2" s="25" t="s">
        <v>121</v>
      </c>
      <c r="B2" s="147" t="s">
        <v>0</v>
      </c>
      <c r="C2" s="148"/>
      <c r="D2" s="149"/>
      <c r="E2" s="59"/>
      <c r="F2" s="59"/>
      <c r="G2" s="59"/>
    </row>
    <row r="3" spans="1:7" ht="15.75" thickBot="1">
      <c r="B3" s="53">
        <v>2015</v>
      </c>
      <c r="C3" s="53">
        <v>2016</v>
      </c>
      <c r="D3" s="53">
        <v>2017</v>
      </c>
    </row>
    <row r="4" spans="1:7" ht="75.75" thickBot="1">
      <c r="A4" s="112" t="s">
        <v>155</v>
      </c>
      <c r="B4" s="77">
        <v>98</v>
      </c>
      <c r="C4" s="77">
        <v>108</v>
      </c>
      <c r="D4" s="77">
        <v>102</v>
      </c>
    </row>
    <row r="5" spans="1:7" ht="60.75" thickBot="1">
      <c r="A5" s="4" t="s">
        <v>122</v>
      </c>
      <c r="B5" s="72">
        <f>SUM(B4:B4)</f>
        <v>98</v>
      </c>
      <c r="C5" s="72">
        <f>SUM(C4:C4)</f>
        <v>108</v>
      </c>
      <c r="D5" s="72">
        <f>SUM(D4:D4)</f>
        <v>102</v>
      </c>
    </row>
    <row r="7" spans="1:7">
      <c r="C7" s="73"/>
      <c r="D7" s="73"/>
    </row>
    <row r="8" spans="1:7">
      <c r="C8" s="68"/>
      <c r="D8" s="68"/>
    </row>
    <row r="34" ht="59.25" customHeight="1"/>
    <row r="36" ht="24" customHeight="1"/>
  </sheetData>
  <mergeCells count="1">
    <mergeCell ref="B2:D2"/>
  </mergeCells>
  <pageMargins left="0.7" right="0.7" top="0.75" bottom="0.75" header="0.3" footer="0.3"/>
  <pageSetup paperSize="9" orientation="portrait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A4" sqref="A4"/>
    </sheetView>
  </sheetViews>
  <sheetFormatPr defaultRowHeight="15"/>
  <cols>
    <col min="2" max="7" width="15.28515625" customWidth="1"/>
  </cols>
  <sheetData>
    <row r="1" spans="1:7" ht="18.75">
      <c r="A1" s="55">
        <v>1.34</v>
      </c>
    </row>
    <row r="2" spans="1:7" ht="44.25" customHeight="1" thickBot="1">
      <c r="A2" s="65" t="s">
        <v>121</v>
      </c>
      <c r="B2" s="184" t="s">
        <v>80</v>
      </c>
      <c r="C2" s="185"/>
      <c r="D2" s="185"/>
      <c r="E2" s="185"/>
      <c r="F2" s="185"/>
      <c r="G2" s="186"/>
    </row>
    <row r="3" spans="1:7" ht="15.75" thickBot="1">
      <c r="B3" s="129">
        <v>2015</v>
      </c>
      <c r="C3" s="116"/>
      <c r="D3" s="129">
        <v>2016</v>
      </c>
      <c r="E3" s="116"/>
      <c r="F3" s="129">
        <v>2017</v>
      </c>
      <c r="G3" s="116"/>
    </row>
    <row r="4" spans="1:7" ht="105.75" thickBot="1">
      <c r="A4" s="112" t="s">
        <v>155</v>
      </c>
      <c r="B4" s="19">
        <v>17</v>
      </c>
      <c r="C4" s="19"/>
      <c r="D4" s="19">
        <v>15</v>
      </c>
      <c r="E4" s="19"/>
      <c r="F4" s="19">
        <v>17</v>
      </c>
      <c r="G4" s="19"/>
    </row>
    <row r="5" spans="1:7" ht="75.75" thickBot="1">
      <c r="A5" s="4" t="s">
        <v>122</v>
      </c>
      <c r="B5" s="95">
        <f>SUBTOTAL(9,B4:B4)</f>
        <v>17</v>
      </c>
      <c r="C5" s="96"/>
      <c r="D5" s="95">
        <f>SUBTOTAL(9,D4:D4)</f>
        <v>15</v>
      </c>
      <c r="E5" s="96"/>
      <c r="F5" s="95">
        <f>SUBTOTAL(9,F4:F4)</f>
        <v>17</v>
      </c>
      <c r="G5" s="96"/>
    </row>
  </sheetData>
  <mergeCells count="4">
    <mergeCell ref="B3:C3"/>
    <mergeCell ref="D3:E3"/>
    <mergeCell ref="F3:G3"/>
    <mergeCell ref="B2:G2"/>
  </mergeCells>
  <pageMargins left="0.7" right="0.7" top="0.75" bottom="0.75" header="0.3" footer="0.3"/>
  <pageSetup paperSize="9" orientation="portrait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A4" sqref="A4"/>
    </sheetView>
  </sheetViews>
  <sheetFormatPr defaultRowHeight="15"/>
  <cols>
    <col min="2" max="4" width="16.5703125" customWidth="1"/>
  </cols>
  <sheetData>
    <row r="1" spans="1:4">
      <c r="A1" s="67" t="s">
        <v>83</v>
      </c>
    </row>
    <row r="2" spans="1:4" ht="45" customHeight="1" thickBot="1">
      <c r="A2" s="65" t="s">
        <v>121</v>
      </c>
      <c r="B2" s="190" t="s">
        <v>82</v>
      </c>
      <c r="C2" s="190"/>
      <c r="D2" s="190"/>
    </row>
    <row r="3" spans="1:4" ht="15.75" thickBot="1">
      <c r="B3" s="61">
        <v>2015</v>
      </c>
      <c r="C3" s="61">
        <v>2016</v>
      </c>
      <c r="D3" s="61">
        <v>2017</v>
      </c>
    </row>
    <row r="4" spans="1:4" ht="105.75" thickBot="1">
      <c r="A4" s="112" t="s">
        <v>155</v>
      </c>
      <c r="B4" s="21">
        <v>3.8</v>
      </c>
      <c r="C4" s="21">
        <v>4.1500000000000004</v>
      </c>
      <c r="D4" s="21">
        <v>3.92</v>
      </c>
    </row>
    <row r="5" spans="1:4" ht="75.75" thickBot="1">
      <c r="A5" s="4" t="s">
        <v>122</v>
      </c>
      <c r="B5" s="95">
        <f>ROUND(AVERAGE(B4:B4),1)</f>
        <v>3.8</v>
      </c>
      <c r="C5" s="95">
        <f>ROUND(AVERAGE(C4:C4),1)</f>
        <v>4.2</v>
      </c>
      <c r="D5" s="95">
        <f>ROUND(AVERAGE(D4:D4),1)</f>
        <v>3.9</v>
      </c>
    </row>
  </sheetData>
  <mergeCells count="1">
    <mergeCell ref="B2:D2"/>
  </mergeCells>
  <pageMargins left="0.7" right="0.7" top="0.75" bottom="0.75" header="0.3" footer="0.3"/>
  <pageSetup paperSize="9"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A4" sqref="A4"/>
    </sheetView>
  </sheetViews>
  <sheetFormatPr defaultRowHeight="15"/>
  <cols>
    <col min="2" max="4" width="16.5703125" customWidth="1"/>
  </cols>
  <sheetData>
    <row r="1" spans="1:4">
      <c r="A1" s="66" t="s">
        <v>85</v>
      </c>
    </row>
    <row r="2" spans="1:4" ht="45" customHeight="1" thickBot="1">
      <c r="A2" s="65" t="s">
        <v>121</v>
      </c>
      <c r="B2" s="191" t="s">
        <v>84</v>
      </c>
      <c r="C2" s="191"/>
      <c r="D2" s="191"/>
    </row>
    <row r="3" spans="1:4" ht="15.75" thickBot="1">
      <c r="B3" s="64">
        <v>2015</v>
      </c>
      <c r="C3" s="64">
        <v>2016</v>
      </c>
      <c r="D3" s="64">
        <v>2017</v>
      </c>
    </row>
    <row r="4" spans="1:4" ht="105.75" thickBot="1">
      <c r="A4" s="112" t="s">
        <v>155</v>
      </c>
      <c r="B4" s="22">
        <v>2613</v>
      </c>
      <c r="C4" s="22">
        <v>2613</v>
      </c>
      <c r="D4" s="22">
        <v>2699</v>
      </c>
    </row>
    <row r="5" spans="1:4" ht="75.75" thickBot="1">
      <c r="A5" s="4" t="s">
        <v>122</v>
      </c>
      <c r="B5" s="102">
        <f>ROUND(AVERAGE(B4:B4),1)</f>
        <v>2613</v>
      </c>
      <c r="C5" s="102">
        <f>ROUND(AVERAGE(C4:C4),1)</f>
        <v>2613</v>
      </c>
      <c r="D5" s="102">
        <f>ROUND(AVERAGE(D4:D4),1)</f>
        <v>2699</v>
      </c>
    </row>
  </sheetData>
  <mergeCells count="1">
    <mergeCell ref="B2:D2"/>
  </mergeCells>
  <pageMargins left="0.7" right="0.7" top="0.75" bottom="0.75" header="0.3" footer="0.3"/>
  <pageSetup paperSize="9" orientation="portrait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A4" sqref="A4"/>
    </sheetView>
  </sheetViews>
  <sheetFormatPr defaultRowHeight="15"/>
  <cols>
    <col min="2" max="4" width="16.5703125" customWidth="1"/>
  </cols>
  <sheetData>
    <row r="1" spans="1:4">
      <c r="A1" s="66" t="s">
        <v>87</v>
      </c>
    </row>
    <row r="2" spans="1:4" ht="45" customHeight="1" thickBot="1">
      <c r="A2" s="65" t="s">
        <v>121</v>
      </c>
      <c r="B2" s="191" t="s">
        <v>86</v>
      </c>
      <c r="C2" s="191"/>
      <c r="D2" s="191"/>
    </row>
    <row r="3" spans="1:4" ht="15.75" thickBot="1">
      <c r="B3" s="64">
        <v>2015</v>
      </c>
      <c r="C3" s="64">
        <v>2016</v>
      </c>
      <c r="D3" s="64">
        <v>2017</v>
      </c>
    </row>
    <row r="4" spans="1:4" ht="105.75" thickBot="1">
      <c r="A4" s="112" t="s">
        <v>155</v>
      </c>
      <c r="B4" s="103" t="s">
        <v>123</v>
      </c>
      <c r="C4" s="103" t="s">
        <v>123</v>
      </c>
      <c r="D4" s="103" t="s">
        <v>123</v>
      </c>
    </row>
    <row r="5" spans="1:4" ht="75.75" thickBot="1">
      <c r="A5" s="4" t="s">
        <v>122</v>
      </c>
      <c r="B5" s="102">
        <f>COUNTIF(B4:B4,"да")</f>
        <v>0</v>
      </c>
      <c r="C5" s="102">
        <f>COUNTIF(C4:C4,"да")</f>
        <v>0</v>
      </c>
      <c r="D5" s="102">
        <f>COUNTIF(D4:D4,"да")</f>
        <v>0</v>
      </c>
    </row>
  </sheetData>
  <mergeCells count="1">
    <mergeCell ref="B2:D2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X34"/>
  <sheetViews>
    <sheetView workbookViewId="0">
      <selection activeCell="A4" sqref="A4"/>
    </sheetView>
  </sheetViews>
  <sheetFormatPr defaultRowHeight="15"/>
  <cols>
    <col min="2" max="4" width="9.85546875" customWidth="1"/>
    <col min="6" max="8" width="10.85546875" customWidth="1"/>
    <col min="9" max="9" width="10.140625" bestFit="1" customWidth="1"/>
    <col min="10" max="12" width="10.28515625" customWidth="1"/>
    <col min="14" max="16" width="10.5703125" customWidth="1"/>
    <col min="18" max="20" width="12" customWidth="1"/>
    <col min="22" max="24" width="11.140625" customWidth="1"/>
  </cols>
  <sheetData>
    <row r="1" spans="1:24">
      <c r="A1" s="66" t="s">
        <v>89</v>
      </c>
      <c r="E1" s="91" t="s">
        <v>91</v>
      </c>
      <c r="I1" s="66" t="s">
        <v>93</v>
      </c>
      <c r="M1" s="66" t="s">
        <v>95</v>
      </c>
      <c r="Q1" s="66" t="s">
        <v>97</v>
      </c>
      <c r="U1" s="66" t="s">
        <v>99</v>
      </c>
    </row>
    <row r="2" spans="1:24" ht="45" customHeight="1" thickBot="1">
      <c r="A2" s="65" t="s">
        <v>121</v>
      </c>
      <c r="B2" s="191" t="s">
        <v>88</v>
      </c>
      <c r="C2" s="191"/>
      <c r="D2" s="191"/>
      <c r="F2" s="192" t="s">
        <v>90</v>
      </c>
      <c r="G2" s="192"/>
      <c r="H2" s="192"/>
      <c r="J2" s="192" t="s">
        <v>92</v>
      </c>
      <c r="K2" s="192"/>
      <c r="L2" s="192"/>
      <c r="N2" s="192" t="s">
        <v>94</v>
      </c>
      <c r="O2" s="192"/>
      <c r="P2" s="192"/>
      <c r="R2" s="191" t="s">
        <v>96</v>
      </c>
      <c r="S2" s="191"/>
      <c r="T2" s="191"/>
      <c r="V2" s="191" t="s">
        <v>96</v>
      </c>
      <c r="W2" s="191"/>
      <c r="X2" s="191"/>
    </row>
    <row r="3" spans="1:24" ht="15.75" thickBot="1">
      <c r="B3" s="64">
        <v>2015</v>
      </c>
      <c r="C3" s="64">
        <v>2016</v>
      </c>
      <c r="D3" s="64">
        <v>2017</v>
      </c>
      <c r="F3" s="62">
        <v>2015</v>
      </c>
      <c r="G3" s="62">
        <v>2016</v>
      </c>
      <c r="H3" s="62">
        <v>2017</v>
      </c>
      <c r="J3" s="90">
        <v>2015</v>
      </c>
      <c r="K3" s="90">
        <v>2016</v>
      </c>
      <c r="L3" s="90">
        <v>2017</v>
      </c>
      <c r="N3" s="90">
        <v>2015</v>
      </c>
      <c r="O3" s="90">
        <v>2016</v>
      </c>
      <c r="P3" s="90">
        <v>2017</v>
      </c>
      <c r="R3" s="64">
        <v>2015</v>
      </c>
      <c r="S3" s="64">
        <v>2016</v>
      </c>
      <c r="T3" s="64">
        <v>2017</v>
      </c>
      <c r="V3" s="64">
        <v>2015</v>
      </c>
      <c r="W3" s="64">
        <v>2016</v>
      </c>
      <c r="X3" s="64">
        <v>2017</v>
      </c>
    </row>
    <row r="4" spans="1:24" ht="105.75" thickBot="1">
      <c r="A4" s="112" t="s">
        <v>155</v>
      </c>
      <c r="B4" s="22">
        <f>'Свод 2015'!BZ4</f>
        <v>1</v>
      </c>
      <c r="C4" s="22">
        <f>'Свод 2016'!BZ4</f>
        <v>1</v>
      </c>
      <c r="D4" s="22">
        <f>'Свод 2017'!BZ4</f>
        <v>1</v>
      </c>
      <c r="F4" s="22">
        <f>'Свод 2015'!CA4</f>
        <v>1</v>
      </c>
      <c r="G4" s="22">
        <f>'Свод 2016'!CA4</f>
        <v>1</v>
      </c>
      <c r="H4" s="22">
        <f>'Свод 2017'!CA4</f>
        <v>1</v>
      </c>
      <c r="J4" s="22">
        <f>'Свод 2015'!CB4</f>
        <v>1</v>
      </c>
      <c r="K4" s="22">
        <f>'Свод 2016'!CB4</f>
        <v>1</v>
      </c>
      <c r="L4" s="22">
        <f>'Свод 2017'!CB4</f>
        <v>1</v>
      </c>
      <c r="N4" s="22">
        <f>'Свод 2015'!CC4</f>
        <v>0</v>
      </c>
      <c r="O4" s="22">
        <f>'Свод 2016'!CC4</f>
        <v>0</v>
      </c>
      <c r="P4" s="22">
        <f>'Свод 2017'!CC4</f>
        <v>0</v>
      </c>
      <c r="R4" s="22">
        <f>'Свод 2015'!CD4</f>
        <v>1</v>
      </c>
      <c r="S4" s="22">
        <f>'Свод 2016'!CD4</f>
        <v>1</v>
      </c>
      <c r="T4" s="22">
        <f>'Свод 2017'!CD4</f>
        <v>1</v>
      </c>
      <c r="V4" s="22">
        <f>'Свод 2015'!CE4</f>
        <v>1</v>
      </c>
      <c r="W4" s="22">
        <f>'Свод 2016'!CE4</f>
        <v>1</v>
      </c>
      <c r="X4" s="22">
        <f>'Свод 2017'!CE4</f>
        <v>1</v>
      </c>
    </row>
    <row r="5" spans="1:24" ht="75.75" thickBot="1">
      <c r="A5" s="104" t="s">
        <v>122</v>
      </c>
      <c r="B5" s="101">
        <f>COUNTIF(B4:B4,"да")</f>
        <v>0</v>
      </c>
      <c r="C5" s="101">
        <f>COUNTIF(C4:C4,"да")</f>
        <v>0</v>
      </c>
      <c r="D5" s="101">
        <f>COUNTIF(D4:D4,"да")</f>
        <v>0</v>
      </c>
      <c r="E5" s="104" t="s">
        <v>122</v>
      </c>
      <c r="F5" s="101">
        <f>COUNTIF(F4:F4,"да")</f>
        <v>0</v>
      </c>
      <c r="G5" s="101">
        <f>COUNTIF(G4:G4,"да")</f>
        <v>0</v>
      </c>
      <c r="H5" s="101">
        <f>COUNTIF(H4:H4,"да")</f>
        <v>0</v>
      </c>
      <c r="I5" s="92"/>
      <c r="J5" s="101">
        <f>COUNTIF(J4:J4,"да")</f>
        <v>0</v>
      </c>
      <c r="K5" s="101">
        <f>COUNTIF(K4:K4,"да")</f>
        <v>0</v>
      </c>
      <c r="L5" s="101">
        <f>COUNTIF(L4:L4,"да")</f>
        <v>0</v>
      </c>
      <c r="M5" s="92"/>
      <c r="N5" s="101">
        <f>COUNTIF(N4:N4,"да")</f>
        <v>0</v>
      </c>
      <c r="O5" s="101">
        <f>COUNTIF(O4:O4,"да")</f>
        <v>0</v>
      </c>
      <c r="P5" s="101">
        <f>COUNTIF(P4:P4,"да")</f>
        <v>0</v>
      </c>
      <c r="Q5" s="92"/>
      <c r="R5" s="101">
        <f>COUNTIF(R4:R4,"да")</f>
        <v>0</v>
      </c>
      <c r="S5" s="101">
        <f>COUNTIF(S4:S4,"да")</f>
        <v>0</v>
      </c>
      <c r="T5" s="101">
        <f>COUNTIF(T4:T4,"да")</f>
        <v>0</v>
      </c>
      <c r="U5" s="92"/>
      <c r="V5" s="101">
        <f>COUNTIF(V4:V4,"да")</f>
        <v>0</v>
      </c>
      <c r="W5" s="101">
        <f>COUNTIF(W4:W4,"да")</f>
        <v>0</v>
      </c>
      <c r="X5" s="101">
        <f>COUNTIF(X4:X4,"да")</f>
        <v>0</v>
      </c>
    </row>
    <row r="34" spans="1:24" s="92" customForma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</sheetData>
  <mergeCells count="6">
    <mergeCell ref="V2:X2"/>
    <mergeCell ref="B2:D2"/>
    <mergeCell ref="F2:H2"/>
    <mergeCell ref="J2:L2"/>
    <mergeCell ref="N2:P2"/>
    <mergeCell ref="R2:T2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F4" sqref="F4"/>
    </sheetView>
  </sheetViews>
  <sheetFormatPr defaultRowHeight="15"/>
  <cols>
    <col min="2" max="7" width="15.85546875" customWidth="1"/>
  </cols>
  <sheetData>
    <row r="1" spans="1:7" ht="18.75">
      <c r="A1" s="55">
        <v>2.5</v>
      </c>
    </row>
    <row r="2" spans="1:7" ht="45" customHeight="1" thickBot="1">
      <c r="A2" s="65" t="s">
        <v>121</v>
      </c>
      <c r="B2" s="192" t="s">
        <v>100</v>
      </c>
      <c r="C2" s="192"/>
      <c r="D2" s="192"/>
      <c r="E2" s="192"/>
      <c r="F2" s="192"/>
      <c r="G2" s="192"/>
    </row>
    <row r="3" spans="1:7" ht="15.75" thickBot="1">
      <c r="B3" s="193">
        <v>2015</v>
      </c>
      <c r="C3" s="194"/>
      <c r="D3" s="193">
        <v>2016</v>
      </c>
      <c r="E3" s="195"/>
      <c r="F3" s="193">
        <v>2017</v>
      </c>
      <c r="G3" s="194"/>
    </row>
    <row r="4" spans="1:7" ht="105.75" thickBot="1">
      <c r="A4" s="112" t="s">
        <v>155</v>
      </c>
      <c r="B4" s="21"/>
      <c r="C4" s="21">
        <f>'Свод 2015'!CG4</f>
        <v>100</v>
      </c>
      <c r="D4" s="21"/>
      <c r="E4" s="21">
        <f>'Свод 2016'!CG4</f>
        <v>100</v>
      </c>
      <c r="F4" s="21">
        <f>'Свод 2017'!CF4</f>
        <v>102</v>
      </c>
      <c r="G4" s="21">
        <f>'Свод 2017'!CG4</f>
        <v>100</v>
      </c>
    </row>
    <row r="5" spans="1:7" ht="75.75" thickBot="1">
      <c r="A5" s="4" t="s">
        <v>122</v>
      </c>
      <c r="B5" s="95">
        <f>SUBTOTAL(9,B4:B4)</f>
        <v>0</v>
      </c>
      <c r="C5" s="96"/>
      <c r="D5" s="95">
        <f>SUBTOTAL(9,D4:D4)</f>
        <v>0</v>
      </c>
      <c r="E5" s="96"/>
      <c r="F5" s="95">
        <f>SUBTOTAL(9,F4:F4)</f>
        <v>102</v>
      </c>
      <c r="G5" s="96"/>
    </row>
  </sheetData>
  <mergeCells count="4">
    <mergeCell ref="B3:C3"/>
    <mergeCell ref="D3:E3"/>
    <mergeCell ref="F3:G3"/>
    <mergeCell ref="B2:G2"/>
  </mergeCells>
  <pageMargins left="0.7" right="0.7" top="0.75" bottom="0.75" header="0.3" footer="0.3"/>
  <pageSetup paperSize="9" orientation="portrait" horizontalDpi="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>
      <selection activeCell="G30" sqref="G30"/>
    </sheetView>
  </sheetViews>
  <sheetFormatPr defaultRowHeight="15"/>
  <cols>
    <col min="2" max="4" width="16.5703125" customWidth="1"/>
  </cols>
  <sheetData>
    <row r="1" spans="1:4" ht="18.75">
      <c r="A1" s="55">
        <v>2.6</v>
      </c>
    </row>
    <row r="2" spans="1:4" ht="45" customHeight="1" thickBot="1">
      <c r="A2" s="65" t="s">
        <v>121</v>
      </c>
      <c r="B2" s="196" t="s">
        <v>102</v>
      </c>
      <c r="C2" s="196"/>
      <c r="D2" s="196"/>
    </row>
    <row r="3" spans="1:4" ht="15.75" thickBot="1">
      <c r="B3" s="62">
        <v>2015</v>
      </c>
      <c r="C3" s="62">
        <v>2016</v>
      </c>
      <c r="D3" s="62">
        <v>2017</v>
      </c>
    </row>
    <row r="4" spans="1:4" ht="105">
      <c r="A4" s="112" t="s">
        <v>155</v>
      </c>
      <c r="B4" s="1">
        <f>'Свод 2015'!CH4</f>
        <v>27.67</v>
      </c>
      <c r="C4" s="1">
        <f>'Свод 2016'!CH4</f>
        <v>25.11</v>
      </c>
      <c r="D4" s="1">
        <f>'Свод 2017'!CH4</f>
        <v>26.58</v>
      </c>
    </row>
    <row r="17" spans="1:1">
      <c r="A17" t="s">
        <v>131</v>
      </c>
    </row>
    <row r="32" spans="1:1" ht="15.75" thickBot="1"/>
    <row r="33" spans="1:4" ht="15.75" thickBot="1">
      <c r="A33" s="51" t="s">
        <v>147</v>
      </c>
      <c r="B33" s="1" t="e">
        <f>'Свод 2015'!#REF!</f>
        <v>#REF!</v>
      </c>
      <c r="C33" s="1" t="e">
        <f>'Свод 2016'!#REF!</f>
        <v>#REF!</v>
      </c>
      <c r="D33" s="1" t="e">
        <f>'Свод 2017'!#REF!</f>
        <v>#REF!</v>
      </c>
    </row>
    <row r="34" spans="1:4" ht="75.75" thickBot="1">
      <c r="A34" s="4" t="s">
        <v>122</v>
      </c>
      <c r="B34" s="97" t="e">
        <f>ROUND(AVERAGE(B4:B33),1)</f>
        <v>#REF!</v>
      </c>
      <c r="C34" s="97" t="e">
        <f t="shared" ref="C34:D34" si="0">ROUND(AVERAGE(C4:C33),1)</f>
        <v>#REF!</v>
      </c>
      <c r="D34" s="97" t="e">
        <f t="shared" si="0"/>
        <v>#REF!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topLeftCell="A19" workbookViewId="0">
      <selection activeCell="D35" sqref="D35"/>
    </sheetView>
  </sheetViews>
  <sheetFormatPr defaultRowHeight="15"/>
  <cols>
    <col min="2" max="4" width="15.85546875" customWidth="1"/>
    <col min="6" max="8" width="15.85546875" customWidth="1"/>
    <col min="10" max="12" width="15.7109375" customWidth="1"/>
  </cols>
  <sheetData>
    <row r="1" spans="1:12" ht="18.75">
      <c r="A1" s="55">
        <v>1.2</v>
      </c>
      <c r="E1" s="55">
        <v>1.3</v>
      </c>
      <c r="I1" s="55">
        <v>1.4</v>
      </c>
    </row>
    <row r="2" spans="1:12" ht="36.75" customHeight="1" thickBot="1">
      <c r="A2" s="25" t="s">
        <v>121</v>
      </c>
      <c r="B2" s="147" t="s">
        <v>1</v>
      </c>
      <c r="C2" s="148"/>
      <c r="D2" s="149"/>
      <c r="E2" s="59"/>
      <c r="F2" s="147" t="s">
        <v>4</v>
      </c>
      <c r="G2" s="148"/>
      <c r="H2" s="149"/>
      <c r="J2" s="147" t="s">
        <v>6</v>
      </c>
      <c r="K2" s="148"/>
      <c r="L2" s="149"/>
    </row>
    <row r="3" spans="1:12" ht="15.75" customHeight="1" thickBot="1">
      <c r="B3" s="53">
        <v>2015</v>
      </c>
      <c r="C3" s="53">
        <v>2016</v>
      </c>
      <c r="D3" s="53">
        <v>2017</v>
      </c>
      <c r="F3" s="53">
        <v>2015</v>
      </c>
      <c r="G3" s="53">
        <v>2016</v>
      </c>
      <c r="H3" s="53">
        <v>2017</v>
      </c>
      <c r="J3" s="53">
        <v>2015</v>
      </c>
      <c r="K3" s="53">
        <v>2016</v>
      </c>
      <c r="L3" s="53">
        <v>2017</v>
      </c>
    </row>
    <row r="4" spans="1:12" ht="105.75" thickBot="1">
      <c r="A4" s="112" t="s">
        <v>155</v>
      </c>
      <c r="B4" s="77">
        <v>32</v>
      </c>
      <c r="C4" s="77">
        <v>35</v>
      </c>
      <c r="D4" s="77">
        <v>41</v>
      </c>
      <c r="F4" s="77">
        <v>50</v>
      </c>
      <c r="G4" s="77">
        <v>36</v>
      </c>
      <c r="H4" s="77">
        <v>50</v>
      </c>
      <c r="J4" s="77">
        <v>16</v>
      </c>
      <c r="K4" s="77">
        <v>17</v>
      </c>
      <c r="L4" s="77">
        <v>11</v>
      </c>
    </row>
    <row r="5" spans="1:12" ht="15.75" thickBot="1">
      <c r="A5" s="31"/>
      <c r="B5" s="77"/>
      <c r="C5" s="77"/>
      <c r="D5" s="77"/>
      <c r="F5" s="77"/>
      <c r="G5" s="77"/>
      <c r="H5" s="77"/>
      <c r="J5" s="77"/>
      <c r="K5" s="77"/>
      <c r="L5" s="77"/>
    </row>
    <row r="6" spans="1:12" ht="15.75" thickBot="1">
      <c r="A6" s="31"/>
      <c r="B6" s="77"/>
      <c r="C6" s="77"/>
      <c r="D6" s="77"/>
      <c r="F6" s="77"/>
      <c r="G6" s="77"/>
      <c r="H6" s="77"/>
      <c r="J6" s="77"/>
      <c r="K6" s="77"/>
      <c r="L6" s="77"/>
    </row>
    <row r="7" spans="1:12" ht="15.75" thickBot="1">
      <c r="A7" s="31"/>
      <c r="B7" s="77"/>
      <c r="C7" s="77"/>
      <c r="D7" s="77"/>
      <c r="F7" s="77"/>
      <c r="G7" s="77"/>
      <c r="H7" s="77"/>
      <c r="J7" s="77"/>
      <c r="K7" s="77"/>
      <c r="L7" s="77"/>
    </row>
    <row r="8" spans="1:12" ht="15.75" thickBot="1">
      <c r="A8" s="31"/>
      <c r="B8" s="77"/>
      <c r="C8" s="77"/>
      <c r="D8" s="77"/>
      <c r="F8" s="77"/>
      <c r="G8" s="77"/>
      <c r="H8" s="77"/>
      <c r="J8" s="77"/>
      <c r="K8" s="77"/>
      <c r="L8" s="77"/>
    </row>
    <row r="9" spans="1:12" ht="15.75" thickBot="1">
      <c r="A9" s="31"/>
      <c r="B9" s="77"/>
      <c r="C9" s="77"/>
      <c r="D9" s="77"/>
      <c r="F9" s="77"/>
      <c r="G9" s="77"/>
      <c r="H9" s="77"/>
      <c r="J9" s="77"/>
      <c r="K9" s="77"/>
      <c r="L9" s="77"/>
    </row>
    <row r="10" spans="1:12" ht="15.75" thickBot="1">
      <c r="A10" s="31"/>
      <c r="B10" s="77"/>
      <c r="C10" s="77"/>
      <c r="D10" s="77"/>
      <c r="F10" s="77"/>
      <c r="G10" s="77"/>
      <c r="H10" s="77"/>
      <c r="J10" s="77"/>
      <c r="K10" s="77"/>
      <c r="L10" s="77"/>
    </row>
    <row r="11" spans="1:12" ht="15.75" thickBot="1">
      <c r="A11" s="31"/>
      <c r="B11" s="77"/>
      <c r="C11" s="77"/>
      <c r="D11" s="77"/>
      <c r="F11" s="77"/>
      <c r="G11" s="77"/>
      <c r="H11" s="77"/>
      <c r="J11" s="77"/>
      <c r="K11" s="77"/>
      <c r="L11" s="77"/>
    </row>
    <row r="12" spans="1:12" ht="15.75" thickBot="1">
      <c r="A12" s="31"/>
      <c r="B12" s="77"/>
      <c r="C12" s="77"/>
      <c r="D12" s="77"/>
      <c r="F12" s="77"/>
      <c r="G12" s="77"/>
      <c r="H12" s="77"/>
      <c r="J12" s="77"/>
      <c r="K12" s="77"/>
      <c r="L12" s="77"/>
    </row>
    <row r="13" spans="1:12" ht="15.75" thickBot="1">
      <c r="A13" s="31"/>
      <c r="B13" s="77"/>
      <c r="C13" s="77"/>
      <c r="D13" s="77"/>
      <c r="F13" s="77"/>
      <c r="G13" s="77"/>
      <c r="H13" s="77"/>
      <c r="J13" s="77"/>
      <c r="K13" s="77"/>
      <c r="L13" s="77"/>
    </row>
    <row r="14" spans="1:12" ht="15.75" thickBot="1">
      <c r="A14" s="31"/>
      <c r="B14" s="77"/>
      <c r="C14" s="77"/>
      <c r="D14" s="77"/>
      <c r="F14" s="77"/>
      <c r="G14" s="77"/>
      <c r="H14" s="77"/>
      <c r="J14" s="77"/>
      <c r="K14" s="77"/>
      <c r="L14" s="77"/>
    </row>
    <row r="15" spans="1:12" ht="15.75" thickBot="1">
      <c r="A15" s="31"/>
      <c r="B15" s="77"/>
      <c r="C15" s="77"/>
      <c r="D15" s="77"/>
      <c r="F15" s="77"/>
      <c r="G15" s="77"/>
      <c r="H15" s="77"/>
      <c r="J15" s="77"/>
      <c r="K15" s="77"/>
      <c r="L15" s="77"/>
    </row>
    <row r="16" spans="1:12" ht="15.75" thickBot="1">
      <c r="A16" s="31"/>
      <c r="B16" s="77"/>
      <c r="C16" s="77"/>
      <c r="D16" s="77"/>
      <c r="F16" s="77"/>
      <c r="G16" s="77"/>
      <c r="H16" s="77"/>
      <c r="J16" s="77"/>
      <c r="K16" s="77"/>
      <c r="L16" s="77"/>
    </row>
    <row r="17" spans="1:12" ht="15.75" thickBot="1">
      <c r="A17" s="31"/>
      <c r="B17" s="77"/>
      <c r="C17" s="77"/>
      <c r="D17" s="77"/>
      <c r="F17" s="77"/>
      <c r="G17" s="77"/>
      <c r="H17" s="77"/>
      <c r="J17" s="77"/>
      <c r="K17" s="77"/>
      <c r="L17" s="77"/>
    </row>
    <row r="18" spans="1:12" ht="15.75" thickBot="1">
      <c r="A18" s="31"/>
      <c r="B18" s="77"/>
      <c r="C18" s="77"/>
      <c r="D18" s="77"/>
      <c r="F18" s="77"/>
      <c r="G18" s="77"/>
      <c r="H18" s="77"/>
      <c r="J18" s="77"/>
      <c r="K18" s="77"/>
      <c r="L18" s="77"/>
    </row>
    <row r="19" spans="1:12" ht="15.75" thickBot="1">
      <c r="A19" s="31"/>
      <c r="B19" s="77"/>
      <c r="C19" s="77"/>
      <c r="D19" s="77"/>
      <c r="F19" s="77"/>
      <c r="G19" s="77"/>
      <c r="H19" s="77"/>
      <c r="J19" s="77"/>
      <c r="K19" s="77"/>
      <c r="L19" s="77"/>
    </row>
    <row r="20" spans="1:12" ht="15.75" thickBot="1">
      <c r="A20" s="31"/>
      <c r="B20" s="77"/>
      <c r="C20" s="77"/>
      <c r="D20" s="77"/>
      <c r="F20" s="77"/>
      <c r="G20" s="77"/>
      <c r="H20" s="77"/>
      <c r="J20" s="77"/>
      <c r="K20" s="77"/>
      <c r="L20" s="77"/>
    </row>
    <row r="21" spans="1:12" ht="15.75" thickBot="1">
      <c r="A21" s="31"/>
      <c r="B21" s="77"/>
      <c r="C21" s="77"/>
      <c r="D21" s="77"/>
      <c r="F21" s="77"/>
      <c r="G21" s="77"/>
      <c r="H21" s="77"/>
      <c r="J21" s="77"/>
      <c r="K21" s="77"/>
      <c r="L21" s="77"/>
    </row>
    <row r="22" spans="1:12" ht="15.75" thickBot="1">
      <c r="A22" s="31"/>
      <c r="B22" s="77"/>
      <c r="C22" s="77"/>
      <c r="D22" s="77"/>
      <c r="F22" s="77"/>
      <c r="G22" s="77"/>
      <c r="H22" s="77"/>
      <c r="J22" s="77"/>
      <c r="K22" s="77"/>
      <c r="L22" s="77"/>
    </row>
    <row r="23" spans="1:12" ht="15.75" thickBot="1">
      <c r="A23" s="31"/>
      <c r="B23" s="77"/>
      <c r="C23" s="77"/>
      <c r="D23" s="77"/>
      <c r="F23" s="77"/>
      <c r="G23" s="77"/>
      <c r="H23" s="77"/>
      <c r="J23" s="77"/>
      <c r="K23" s="77"/>
      <c r="L23" s="77"/>
    </row>
    <row r="24" spans="1:12" ht="15.75" thickBot="1">
      <c r="A24" s="31"/>
      <c r="B24" s="77"/>
      <c r="C24" s="77"/>
      <c r="D24" s="77"/>
      <c r="F24" s="77"/>
      <c r="G24" s="77"/>
      <c r="H24" s="77"/>
      <c r="J24" s="77"/>
      <c r="K24" s="77"/>
      <c r="L24" s="77"/>
    </row>
    <row r="25" spans="1:12" ht="15.75" thickBot="1">
      <c r="A25" s="31"/>
      <c r="B25" s="77"/>
      <c r="C25" s="77"/>
      <c r="D25" s="77"/>
      <c r="F25" s="77"/>
      <c r="G25" s="77"/>
      <c r="H25" s="77"/>
      <c r="J25" s="77"/>
      <c r="K25" s="77"/>
      <c r="L25" s="77"/>
    </row>
    <row r="26" spans="1:12" ht="15.75" thickBot="1">
      <c r="A26" s="31"/>
      <c r="B26" s="77"/>
      <c r="C26" s="77"/>
      <c r="D26" s="77"/>
      <c r="F26" s="77"/>
      <c r="G26" s="77"/>
      <c r="H26" s="77"/>
      <c r="J26" s="77"/>
      <c r="K26" s="77"/>
      <c r="L26" s="77"/>
    </row>
    <row r="27" spans="1:12" ht="15.75" thickBot="1">
      <c r="A27" s="31"/>
      <c r="B27" s="77"/>
      <c r="C27" s="77"/>
      <c r="D27" s="77"/>
      <c r="F27" s="77"/>
      <c r="G27" s="77"/>
      <c r="H27" s="77"/>
      <c r="J27" s="77"/>
      <c r="K27" s="77"/>
      <c r="L27" s="77"/>
    </row>
    <row r="28" spans="1:12" ht="15.75" thickBot="1">
      <c r="A28" s="31"/>
      <c r="B28" s="77"/>
      <c r="C28" s="77"/>
      <c r="D28" s="77"/>
      <c r="F28" s="77"/>
      <c r="G28" s="77"/>
      <c r="H28" s="77"/>
      <c r="J28" s="77"/>
      <c r="K28" s="77"/>
      <c r="L28" s="77"/>
    </row>
    <row r="29" spans="1:12" ht="15.75" thickBot="1">
      <c r="A29" s="31"/>
      <c r="B29" s="77"/>
      <c r="C29" s="77"/>
      <c r="D29" s="77"/>
      <c r="F29" s="77"/>
      <c r="G29" s="77"/>
      <c r="H29" s="77"/>
      <c r="J29" s="77"/>
      <c r="K29" s="77"/>
      <c r="L29" s="77"/>
    </row>
    <row r="30" spans="1:12" ht="15.75" thickBot="1">
      <c r="A30" s="31"/>
      <c r="B30" s="77"/>
      <c r="C30" s="77"/>
      <c r="D30" s="77"/>
      <c r="F30" s="77"/>
      <c r="G30" s="77"/>
      <c r="H30" s="77"/>
      <c r="J30" s="77"/>
      <c r="K30" s="77"/>
      <c r="L30" s="77"/>
    </row>
    <row r="31" spans="1:12" ht="15.75" thickBot="1">
      <c r="A31" s="31"/>
      <c r="B31" s="77"/>
      <c r="C31" s="77"/>
      <c r="D31" s="77"/>
      <c r="F31" s="77"/>
      <c r="G31" s="77"/>
      <c r="H31" s="77"/>
      <c r="J31" s="77"/>
      <c r="K31" s="77"/>
      <c r="L31" s="77"/>
    </row>
    <row r="32" spans="1:12" ht="15.75" thickBot="1">
      <c r="A32" s="31"/>
      <c r="B32" s="77"/>
      <c r="C32" s="77"/>
      <c r="D32" s="77"/>
      <c r="F32" s="77"/>
      <c r="G32" s="77"/>
      <c r="H32" s="77"/>
      <c r="J32" s="77"/>
      <c r="K32" s="77"/>
      <c r="L32" s="77"/>
    </row>
    <row r="33" spans="1:12" ht="15.75" thickBot="1">
      <c r="A33" s="31"/>
      <c r="B33" s="77"/>
      <c r="C33" s="77"/>
      <c r="D33" s="77"/>
      <c r="F33" s="77"/>
      <c r="G33" s="77"/>
      <c r="H33" s="77"/>
      <c r="J33" s="77"/>
      <c r="K33" s="77"/>
      <c r="L33" s="77"/>
    </row>
    <row r="34" spans="1:12" ht="75.75" thickBot="1">
      <c r="A34" s="4" t="s">
        <v>122</v>
      </c>
      <c r="B34" s="93">
        <f>SUM(B4:B33)</f>
        <v>32</v>
      </c>
      <c r="C34" s="93">
        <f>SUM(C4:C33)</f>
        <v>35</v>
      </c>
      <c r="D34" s="93">
        <f>SUM(D4:D33)</f>
        <v>41</v>
      </c>
      <c r="E34" s="94"/>
      <c r="F34" s="93">
        <f>SUM(F4:F33)</f>
        <v>50</v>
      </c>
      <c r="G34" s="93">
        <f>SUM(G4:G33)</f>
        <v>36</v>
      </c>
      <c r="H34" s="93">
        <f>SUM(H4:H33)</f>
        <v>50</v>
      </c>
      <c r="I34" s="94"/>
      <c r="J34" s="93">
        <v>16</v>
      </c>
      <c r="K34" s="93">
        <v>17</v>
      </c>
      <c r="L34" s="93">
        <v>11</v>
      </c>
    </row>
  </sheetData>
  <mergeCells count="3">
    <mergeCell ref="B2:D2"/>
    <mergeCell ref="F2:H2"/>
    <mergeCell ref="J2:L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A5" sqref="A5:G33"/>
    </sheetView>
  </sheetViews>
  <sheetFormatPr defaultRowHeight="15"/>
  <cols>
    <col min="2" max="7" width="13.42578125" customWidth="1"/>
    <col min="8" max="8" width="17.140625" customWidth="1"/>
  </cols>
  <sheetData>
    <row r="1" spans="1:8" ht="18.75">
      <c r="A1" s="24">
        <v>1.5</v>
      </c>
    </row>
    <row r="2" spans="1:8" ht="36.75" customHeight="1" thickBot="1">
      <c r="A2" s="25" t="s">
        <v>121</v>
      </c>
      <c r="B2" s="152" t="s">
        <v>8</v>
      </c>
      <c r="C2" s="153"/>
      <c r="D2" s="153"/>
      <c r="E2" s="153"/>
      <c r="F2" s="153"/>
      <c r="G2" s="154"/>
      <c r="H2" s="155" t="s">
        <v>149</v>
      </c>
    </row>
    <row r="3" spans="1:8" ht="15.75" thickBot="1">
      <c r="B3" s="150">
        <v>2015</v>
      </c>
      <c r="C3" s="151"/>
      <c r="D3" s="150">
        <v>2016</v>
      </c>
      <c r="E3" s="151"/>
      <c r="F3" s="150">
        <v>2017</v>
      </c>
      <c r="G3" s="151"/>
      <c r="H3" s="156"/>
    </row>
    <row r="4" spans="1:8" ht="105.75" thickBot="1">
      <c r="A4" s="112" t="s">
        <v>155</v>
      </c>
      <c r="B4" s="78">
        <v>36</v>
      </c>
      <c r="C4" s="78">
        <v>35.28</v>
      </c>
      <c r="D4" s="78">
        <v>39</v>
      </c>
      <c r="E4" s="78">
        <v>42.12</v>
      </c>
      <c r="F4" s="78">
        <v>37</v>
      </c>
      <c r="G4" s="105">
        <v>37.74</v>
      </c>
      <c r="H4" s="106" t="str">
        <f>(IF(AND(E4&gt;C4,G4&gt;E4),"рост качества",IF(AND(E4&lt;C4,G4&lt;E4),"снижение качества","нет динамики")))</f>
        <v>нет динамики</v>
      </c>
    </row>
    <row r="5" spans="1:8" ht="75.75" thickBot="1">
      <c r="A5" s="4" t="s">
        <v>122</v>
      </c>
      <c r="B5" s="6">
        <f>SUBTOTAL(9,B4:B4)</f>
        <v>36</v>
      </c>
      <c r="C5" s="7" t="e">
        <f>ROUND(B5/#REF!*100,1)</f>
        <v>#REF!</v>
      </c>
      <c r="D5" s="6">
        <f>SUBTOTAL(9,D4:D4)</f>
        <v>39</v>
      </c>
      <c r="E5" s="7" t="e">
        <f>ROUND(D5/#REF!*100,1)</f>
        <v>#REF!</v>
      </c>
      <c r="F5" s="6">
        <f>SUBTOTAL(9,F4:F4)</f>
        <v>37</v>
      </c>
      <c r="G5" s="35" t="e">
        <f>ROUND(F5/#REF!*100,1)</f>
        <v>#REF!</v>
      </c>
    </row>
    <row r="7" spans="1:8">
      <c r="A7" s="107" t="s">
        <v>150</v>
      </c>
    </row>
    <row r="34" spans="8:8">
      <c r="H34" s="106"/>
    </row>
    <row r="36" spans="8:8">
      <c r="H36" s="108">
        <f>COUNTIF(H4:H33,"рост качества")/COUNTA(H4:H33)</f>
        <v>0</v>
      </c>
    </row>
  </sheetData>
  <mergeCells count="5">
    <mergeCell ref="B3:C3"/>
    <mergeCell ref="D3:E3"/>
    <mergeCell ref="F3:G3"/>
    <mergeCell ref="B2:G2"/>
    <mergeCell ref="H2:H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A5" sqref="A5:D33"/>
    </sheetView>
  </sheetViews>
  <sheetFormatPr defaultRowHeight="15"/>
  <cols>
    <col min="2" max="4" width="18.5703125" customWidth="1"/>
    <col min="5" max="5" width="18.85546875" customWidth="1"/>
  </cols>
  <sheetData>
    <row r="1" spans="1:9" ht="18.75">
      <c r="A1" s="55">
        <v>1.6</v>
      </c>
    </row>
    <row r="2" spans="1:9" ht="36.75" customHeight="1" thickBot="1">
      <c r="A2" s="25" t="s">
        <v>121</v>
      </c>
      <c r="B2" s="157" t="s">
        <v>10</v>
      </c>
      <c r="C2" s="158"/>
      <c r="D2" s="159"/>
      <c r="E2" s="160" t="s">
        <v>149</v>
      </c>
      <c r="F2" s="59"/>
      <c r="G2" s="59"/>
    </row>
    <row r="3" spans="1:9" ht="15.75" thickBot="1">
      <c r="B3" s="56">
        <v>2015</v>
      </c>
      <c r="C3" s="56">
        <v>2016</v>
      </c>
      <c r="D3" s="56">
        <v>2017</v>
      </c>
      <c r="E3" s="161"/>
    </row>
    <row r="4" spans="1:9" ht="105.75" thickBot="1">
      <c r="A4" s="112" t="s">
        <v>155</v>
      </c>
      <c r="B4" s="79">
        <v>3.57</v>
      </c>
      <c r="C4" s="79">
        <v>3.91</v>
      </c>
      <c r="D4" s="109">
        <v>4.3600000000000003</v>
      </c>
      <c r="E4" s="113"/>
      <c r="F4" s="113"/>
      <c r="G4" s="113"/>
      <c r="H4" s="113"/>
      <c r="I4" s="113"/>
    </row>
    <row r="5" spans="1:9" ht="75.75" thickBot="1">
      <c r="A5" s="4" t="s">
        <v>122</v>
      </c>
      <c r="B5" s="72">
        <f>ROUND(AVERAGE(B4:B4),1)</f>
        <v>3.6</v>
      </c>
      <c r="C5" s="72">
        <f>ROUND(AVERAGE(C4:C4),1)</f>
        <v>3.9</v>
      </c>
      <c r="D5" s="110">
        <f>ROUND(AVERAGE(D4:D4),1)</f>
        <v>4.4000000000000004</v>
      </c>
    </row>
    <row r="7" spans="1:9">
      <c r="A7" s="107" t="s">
        <v>150</v>
      </c>
    </row>
    <row r="34" spans="5:5">
      <c r="E34" s="106"/>
    </row>
    <row r="36" spans="5:5">
      <c r="E36" s="108" t="e">
        <f>COUNTIF(E4:E33,"рост *")/COUNTA(E4:E33)</f>
        <v>#DIV/0!</v>
      </c>
    </row>
  </sheetData>
  <mergeCells count="2">
    <mergeCell ref="B2:D2"/>
    <mergeCell ref="E2:E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A5" sqref="A5:D33"/>
    </sheetView>
  </sheetViews>
  <sheetFormatPr defaultRowHeight="15"/>
  <cols>
    <col min="2" max="4" width="17.5703125" customWidth="1"/>
    <col min="5" max="5" width="23.42578125" customWidth="1"/>
  </cols>
  <sheetData>
    <row r="1" spans="1:7" ht="18.75">
      <c r="A1" s="55">
        <v>1.7</v>
      </c>
    </row>
    <row r="2" spans="1:7" ht="36.75" customHeight="1" thickBot="1">
      <c r="A2" s="25" t="s">
        <v>121</v>
      </c>
      <c r="B2" s="157" t="s">
        <v>12</v>
      </c>
      <c r="C2" s="158"/>
      <c r="D2" s="159"/>
      <c r="E2" s="160" t="s">
        <v>149</v>
      </c>
      <c r="F2" s="59"/>
      <c r="G2" s="59"/>
    </row>
    <row r="3" spans="1:7" ht="15.75" thickBot="1">
      <c r="B3" s="56">
        <v>2015</v>
      </c>
      <c r="C3" s="56">
        <v>2016</v>
      </c>
      <c r="D3" s="56">
        <v>2017</v>
      </c>
      <c r="E3" s="161"/>
    </row>
    <row r="4" spans="1:7" ht="105.75" thickBot="1">
      <c r="A4" s="114" t="s">
        <v>155</v>
      </c>
      <c r="B4" s="79">
        <v>3.14</v>
      </c>
      <c r="C4" s="79">
        <v>3.36</v>
      </c>
      <c r="D4" s="79">
        <v>3.64</v>
      </c>
      <c r="E4" t="str">
        <f>IF(AND(C4&gt;B4,D4&gt;C4),"рост среднего балла ГИА выпускников 9 кл. по математике",IF(AND(C4&lt;B4,D4&lt;C4),"снижение среднего балла ГИА выпускников 9 кл. по математике","Нет динамики"))</f>
        <v>рост среднего балла ГИА выпускников 9 кл. по математике</v>
      </c>
    </row>
    <row r="5" spans="1:7" ht="75.75" thickBot="1">
      <c r="A5" s="4" t="s">
        <v>122</v>
      </c>
      <c r="B5" s="72">
        <f>ROUND(AVERAGE(B4:B4),1)</f>
        <v>3.1</v>
      </c>
      <c r="C5" s="72">
        <f>ROUND(AVERAGE(C4:C4),1)</f>
        <v>3.4</v>
      </c>
      <c r="D5" s="72">
        <f>ROUND(AVERAGE(D4:D4),1)</f>
        <v>3.6</v>
      </c>
    </row>
    <row r="7" spans="1:7">
      <c r="A7" s="107" t="s">
        <v>150</v>
      </c>
    </row>
    <row r="36" spans="5:5">
      <c r="E36" s="108">
        <f>COUNTIF(E4:E33,"рост *")/COUNTA(E4:E33)</f>
        <v>1</v>
      </c>
    </row>
  </sheetData>
  <mergeCells count="2">
    <mergeCell ref="B2:D2"/>
    <mergeCell ref="E2:E3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A5" sqref="A5:D33"/>
    </sheetView>
  </sheetViews>
  <sheetFormatPr defaultRowHeight="15"/>
  <cols>
    <col min="2" max="4" width="18" customWidth="1"/>
    <col min="5" max="5" width="21.140625" customWidth="1"/>
  </cols>
  <sheetData>
    <row r="1" spans="1:7" ht="18.75">
      <c r="A1" s="55">
        <v>1.8</v>
      </c>
    </row>
    <row r="2" spans="1:7" ht="36.75" customHeight="1" thickBot="1">
      <c r="A2" s="25" t="s">
        <v>121</v>
      </c>
      <c r="B2" s="157" t="s">
        <v>14</v>
      </c>
      <c r="C2" s="158"/>
      <c r="D2" s="159"/>
      <c r="E2" s="160" t="s">
        <v>149</v>
      </c>
      <c r="F2" s="59"/>
      <c r="G2" s="59"/>
    </row>
    <row r="3" spans="1:7" ht="15.75" thickBot="1">
      <c r="B3" s="56">
        <v>2015</v>
      </c>
      <c r="C3" s="56">
        <v>2016</v>
      </c>
      <c r="D3" s="56">
        <v>2017</v>
      </c>
      <c r="E3" s="161"/>
    </row>
    <row r="4" spans="1:7" ht="105.75" thickBot="1">
      <c r="A4" s="114" t="s">
        <v>155</v>
      </c>
      <c r="B4" s="79">
        <v>65</v>
      </c>
      <c r="C4" s="79">
        <v>63</v>
      </c>
      <c r="D4" s="79">
        <v>54.5</v>
      </c>
      <c r="E4" t="str">
        <f>IF(AND(C4&gt;B4,D4&gt;C4),"рост среднего балла ЕГЭ выпускников11 кл. по рус. языку",IF(AND(C4&lt;B4,D4&lt;C4),"снижение среднего балла ЕГЭ выпускников 11 кл. по рус. языку","Нет динамики"))</f>
        <v>снижение среднего балла ЕГЭ выпускников 11 кл. по рус. языку</v>
      </c>
    </row>
    <row r="5" spans="1:7" ht="75.75" thickBot="1">
      <c r="A5" s="4" t="s">
        <v>122</v>
      </c>
      <c r="B5" s="93">
        <f>ROUND(AVERAGE(B4:B4),1)</f>
        <v>65</v>
      </c>
      <c r="C5" s="93">
        <f>ROUND(AVERAGE(C4:C4),1)</f>
        <v>63</v>
      </c>
      <c r="D5" s="93">
        <v>54.5</v>
      </c>
    </row>
    <row r="7" spans="1:7">
      <c r="A7" s="107" t="s">
        <v>150</v>
      </c>
    </row>
    <row r="36" spans="5:5">
      <c r="E36" s="108">
        <f>COUNTIF(E4:E33,"рост *")/COUNTA(E4:E33)</f>
        <v>0</v>
      </c>
    </row>
  </sheetData>
  <mergeCells count="2">
    <mergeCell ref="B2:D2"/>
    <mergeCell ref="E2:E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46</vt:i4>
      </vt:variant>
    </vt:vector>
  </HeadingPairs>
  <TitlesOfParts>
    <vt:vector size="46" baseType="lpstr">
      <vt:lpstr>Свод 2015</vt:lpstr>
      <vt:lpstr>Свод 2016</vt:lpstr>
      <vt:lpstr>Свод 2017</vt:lpstr>
      <vt:lpstr>1.1</vt:lpstr>
      <vt:lpstr>1.2-1.4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1.13</vt:lpstr>
      <vt:lpstr>1.14</vt:lpstr>
      <vt:lpstr>1.15</vt:lpstr>
      <vt:lpstr>1.16</vt:lpstr>
      <vt:lpstr>1.17</vt:lpstr>
      <vt:lpstr>1.18</vt:lpstr>
      <vt:lpstr>1.19</vt:lpstr>
      <vt:lpstr>1.19.1</vt:lpstr>
      <vt:lpstr>1.19.2</vt:lpstr>
      <vt:lpstr>1.19.3</vt:lpstr>
      <vt:lpstr>1.20</vt:lpstr>
      <vt:lpstr>1.21</vt:lpstr>
      <vt:lpstr>1.22</vt:lpstr>
      <vt:lpstr>1.23</vt:lpstr>
      <vt:lpstr>1.24</vt:lpstr>
      <vt:lpstr>1.25</vt:lpstr>
      <vt:lpstr>1.26</vt:lpstr>
      <vt:lpstr>1.27</vt:lpstr>
      <vt:lpstr>1.28</vt:lpstr>
      <vt:lpstr>1.29</vt:lpstr>
      <vt:lpstr>1.29.1</vt:lpstr>
      <vt:lpstr>1.29.2</vt:lpstr>
      <vt:lpstr>1.30</vt:lpstr>
      <vt:lpstr>1.31</vt:lpstr>
      <vt:lpstr>1.32</vt:lpstr>
      <vt:lpstr>1.33</vt:lpstr>
      <vt:lpstr>1.34</vt:lpstr>
      <vt:lpstr>2.1</vt:lpstr>
      <vt:lpstr>2.2</vt:lpstr>
      <vt:lpstr>2.3</vt:lpstr>
      <vt:lpstr>2.4</vt:lpstr>
      <vt:lpstr>2.5</vt:lpstr>
      <vt:lpstr>2.6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2018-04-18T02:57:03Z</dcterms:modified>
</cp:coreProperties>
</file>